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7" sheetId="3" r:id="rId1"/>
  </sheets>
  <definedNames>
    <definedName name="_xlnm.Print_Titles" localSheetId="0">'2017'!$3:$7</definedName>
  </definedNames>
  <calcPr calcId="124519"/>
</workbook>
</file>

<file path=xl/calcChain.xml><?xml version="1.0" encoding="utf-8"?>
<calcChain xmlns="http://schemas.openxmlformats.org/spreadsheetml/2006/main">
  <c r="R152" i="3"/>
  <c r="N152"/>
  <c r="R45"/>
  <c r="J151"/>
  <c r="L151" s="1"/>
  <c r="P45"/>
  <c r="M9"/>
  <c r="N9"/>
  <c r="O9"/>
  <c r="P9"/>
  <c r="H60"/>
  <c r="F60"/>
  <c r="E60"/>
  <c r="G52" l="1"/>
  <c r="H47"/>
  <c r="F47"/>
  <c r="E47"/>
  <c r="H50"/>
  <c r="F50"/>
  <c r="E50"/>
  <c r="H40"/>
  <c r="F40"/>
  <c r="E40"/>
  <c r="H35"/>
  <c r="F35"/>
  <c r="E35"/>
  <c r="H43"/>
  <c r="F43"/>
  <c r="E43"/>
  <c r="H66"/>
  <c r="F66"/>
  <c r="E66"/>
  <c r="I68"/>
  <c r="I67"/>
  <c r="I65"/>
  <c r="I64"/>
  <c r="G69"/>
  <c r="G68"/>
  <c r="G67"/>
  <c r="G65"/>
  <c r="G64"/>
  <c r="H58"/>
  <c r="F58"/>
  <c r="E58"/>
  <c r="H59"/>
  <c r="F59"/>
  <c r="E59"/>
  <c r="H84"/>
  <c r="F84"/>
  <c r="E84"/>
  <c r="H87"/>
  <c r="E87"/>
  <c r="F87"/>
  <c r="V57" l="1"/>
  <c r="W57"/>
  <c r="X57"/>
  <c r="I58"/>
  <c r="G58"/>
  <c r="I66"/>
  <c r="H127"/>
  <c r="F127"/>
  <c r="E127"/>
  <c r="H130"/>
  <c r="F130"/>
  <c r="E130"/>
  <c r="I139"/>
  <c r="G139"/>
  <c r="H137"/>
  <c r="X136" s="1"/>
  <c r="F137"/>
  <c r="H138"/>
  <c r="F138"/>
  <c r="H136"/>
  <c r="F136"/>
  <c r="E138"/>
  <c r="E136" s="1"/>
  <c r="W136"/>
  <c r="Z136" s="1"/>
  <c r="H145"/>
  <c r="H140" s="1"/>
  <c r="F145"/>
  <c r="F140" s="1"/>
  <c r="E145"/>
  <c r="E140" s="1"/>
  <c r="E137"/>
  <c r="G137" s="1"/>
  <c r="H144"/>
  <c r="F144"/>
  <c r="E144"/>
  <c r="H143"/>
  <c r="F143"/>
  <c r="E143"/>
  <c r="H142"/>
  <c r="F142"/>
  <c r="E142"/>
  <c r="H141"/>
  <c r="F141"/>
  <c r="E141"/>
  <c r="I149"/>
  <c r="I148"/>
  <c r="I147"/>
  <c r="I146"/>
  <c r="G150"/>
  <c r="G149"/>
  <c r="G148"/>
  <c r="G147"/>
  <c r="G146"/>
  <c r="AA136" l="1"/>
  <c r="G136"/>
  <c r="G138"/>
  <c r="V140"/>
  <c r="Y140" s="1"/>
  <c r="X140"/>
  <c r="AA140" s="1"/>
  <c r="W140"/>
  <c r="Z140" s="1"/>
  <c r="I144"/>
  <c r="I136"/>
  <c r="I138"/>
  <c r="I137"/>
  <c r="V136"/>
  <c r="Y136" s="1"/>
  <c r="I141"/>
  <c r="I140"/>
  <c r="I145"/>
  <c r="G144"/>
  <c r="I143"/>
  <c r="G143"/>
  <c r="I142"/>
  <c r="G142"/>
  <c r="G141"/>
  <c r="G140"/>
  <c r="G145"/>
  <c r="I29"/>
  <c r="I27"/>
  <c r="G30"/>
  <c r="G29"/>
  <c r="G27"/>
  <c r="G17"/>
  <c r="G16"/>
  <c r="I16"/>
  <c r="H22"/>
  <c r="F22"/>
  <c r="G22" s="1"/>
  <c r="E22"/>
  <c r="H26"/>
  <c r="F26"/>
  <c r="E26"/>
  <c r="R125"/>
  <c r="Q125"/>
  <c r="P125"/>
  <c r="O125"/>
  <c r="N125"/>
  <c r="M125"/>
  <c r="R113"/>
  <c r="Q113"/>
  <c r="P113"/>
  <c r="O113"/>
  <c r="N113"/>
  <c r="M113"/>
  <c r="R107"/>
  <c r="Q107"/>
  <c r="P107"/>
  <c r="O107"/>
  <c r="N107"/>
  <c r="M107"/>
  <c r="R97"/>
  <c r="Q97"/>
  <c r="P97"/>
  <c r="O97"/>
  <c r="N97"/>
  <c r="M97"/>
  <c r="R89"/>
  <c r="Q89"/>
  <c r="P89"/>
  <c r="O89"/>
  <c r="N89"/>
  <c r="M89"/>
  <c r="R82"/>
  <c r="Q82"/>
  <c r="P82"/>
  <c r="O82"/>
  <c r="N82"/>
  <c r="M82"/>
  <c r="R70"/>
  <c r="Q70"/>
  <c r="P70"/>
  <c r="O70"/>
  <c r="N70"/>
  <c r="M70"/>
  <c r="R57"/>
  <c r="Q57"/>
  <c r="P57"/>
  <c r="O57"/>
  <c r="N57"/>
  <c r="M57"/>
  <c r="Q45"/>
  <c r="O45"/>
  <c r="N45"/>
  <c r="M45"/>
  <c r="R34"/>
  <c r="Q34"/>
  <c r="P34"/>
  <c r="O34"/>
  <c r="N34"/>
  <c r="M34"/>
  <c r="R18"/>
  <c r="Q18"/>
  <c r="P18"/>
  <c r="O18"/>
  <c r="N18"/>
  <c r="M18"/>
  <c r="R9"/>
  <c r="R151" s="1"/>
  <c r="Q9"/>
  <c r="H31"/>
  <c r="F11"/>
  <c r="L12"/>
  <c r="H128"/>
  <c r="F128"/>
  <c r="E128"/>
  <c r="H126"/>
  <c r="F126"/>
  <c r="E126"/>
  <c r="E125"/>
  <c r="I131"/>
  <c r="G131"/>
  <c r="H114"/>
  <c r="X113" s="1"/>
  <c r="F114"/>
  <c r="W113" s="1"/>
  <c r="E114"/>
  <c r="V113" s="1"/>
  <c r="I124"/>
  <c r="G124"/>
  <c r="H123"/>
  <c r="H121" s="1"/>
  <c r="F123"/>
  <c r="F121" s="1"/>
  <c r="E123"/>
  <c r="E121" s="1"/>
  <c r="H122"/>
  <c r="F122"/>
  <c r="W121" s="1"/>
  <c r="E122"/>
  <c r="V121" s="1"/>
  <c r="Y121" s="1"/>
  <c r="H108"/>
  <c r="H107" s="1"/>
  <c r="F108"/>
  <c r="W107" s="1"/>
  <c r="E108"/>
  <c r="E107" s="1"/>
  <c r="I112"/>
  <c r="I110"/>
  <c r="H99"/>
  <c r="F99"/>
  <c r="E99"/>
  <c r="H98"/>
  <c r="F98"/>
  <c r="E98"/>
  <c r="H100"/>
  <c r="F100"/>
  <c r="E100"/>
  <c r="G101"/>
  <c r="H103"/>
  <c r="F103"/>
  <c r="E103"/>
  <c r="G104"/>
  <c r="H90"/>
  <c r="F90"/>
  <c r="E90"/>
  <c r="H91"/>
  <c r="F91"/>
  <c r="E91"/>
  <c r="H95"/>
  <c r="F95"/>
  <c r="E95"/>
  <c r="H92"/>
  <c r="I93"/>
  <c r="G93"/>
  <c r="F92"/>
  <c r="E92"/>
  <c r="H83"/>
  <c r="F83"/>
  <c r="E83"/>
  <c r="H85"/>
  <c r="F85"/>
  <c r="E85"/>
  <c r="H79"/>
  <c r="X78" s="1"/>
  <c r="AA78" s="1"/>
  <c r="F79"/>
  <c r="W78" s="1"/>
  <c r="E79"/>
  <c r="V78" s="1"/>
  <c r="Y78" s="1"/>
  <c r="H80"/>
  <c r="H78" s="1"/>
  <c r="F80"/>
  <c r="F78" s="1"/>
  <c r="E80"/>
  <c r="E78" s="1"/>
  <c r="H72"/>
  <c r="F72"/>
  <c r="E72"/>
  <c r="H71"/>
  <c r="F71"/>
  <c r="E71"/>
  <c r="H75"/>
  <c r="F75"/>
  <c r="E75"/>
  <c r="H46"/>
  <c r="X45" s="1"/>
  <c r="F46"/>
  <c r="W45" s="1"/>
  <c r="E46"/>
  <c r="V45" s="1"/>
  <c r="H48"/>
  <c r="H45" s="1"/>
  <c r="F48"/>
  <c r="E48"/>
  <c r="E45" s="1"/>
  <c r="H54"/>
  <c r="F54"/>
  <c r="W53" s="1"/>
  <c r="E54"/>
  <c r="H36"/>
  <c r="X34" s="1"/>
  <c r="F36"/>
  <c r="W34" s="1"/>
  <c r="E36"/>
  <c r="V34" s="1"/>
  <c r="G66"/>
  <c r="H63"/>
  <c r="F63"/>
  <c r="E63"/>
  <c r="H61"/>
  <c r="F61"/>
  <c r="E61"/>
  <c r="H37"/>
  <c r="F37"/>
  <c r="E37"/>
  <c r="G42"/>
  <c r="G41"/>
  <c r="G39"/>
  <c r="G38"/>
  <c r="I42"/>
  <c r="I41"/>
  <c r="I39"/>
  <c r="I38"/>
  <c r="H19"/>
  <c r="F19"/>
  <c r="E19"/>
  <c r="I25"/>
  <c r="H23"/>
  <c r="F23"/>
  <c r="E23"/>
  <c r="H12"/>
  <c r="F12"/>
  <c r="E12"/>
  <c r="E9" s="1"/>
  <c r="H10"/>
  <c r="H11"/>
  <c r="H156" s="1"/>
  <c r="F10"/>
  <c r="E11"/>
  <c r="E156" s="1"/>
  <c r="E10"/>
  <c r="I135"/>
  <c r="G135"/>
  <c r="H134"/>
  <c r="F134"/>
  <c r="F132" s="1"/>
  <c r="E134"/>
  <c r="E132" s="1"/>
  <c r="H133"/>
  <c r="F133"/>
  <c r="E133"/>
  <c r="I129"/>
  <c r="G129"/>
  <c r="G120"/>
  <c r="H119"/>
  <c r="F119"/>
  <c r="E119"/>
  <c r="I118"/>
  <c r="G118"/>
  <c r="H117"/>
  <c r="F117"/>
  <c r="E117"/>
  <c r="H115"/>
  <c r="E115"/>
  <c r="G112"/>
  <c r="H111"/>
  <c r="F111"/>
  <c r="E111"/>
  <c r="G110"/>
  <c r="H109"/>
  <c r="F109"/>
  <c r="E109"/>
  <c r="G106"/>
  <c r="G102"/>
  <c r="I96"/>
  <c r="G96"/>
  <c r="I94"/>
  <c r="G94"/>
  <c r="I88"/>
  <c r="G88"/>
  <c r="G86"/>
  <c r="I81"/>
  <c r="G81"/>
  <c r="I77"/>
  <c r="G77"/>
  <c r="I76"/>
  <c r="G76"/>
  <c r="I74"/>
  <c r="G74"/>
  <c r="H73"/>
  <c r="F73"/>
  <c r="E73"/>
  <c r="I56"/>
  <c r="G56"/>
  <c r="H55"/>
  <c r="H53" s="1"/>
  <c r="F55"/>
  <c r="F53" s="1"/>
  <c r="E55"/>
  <c r="E53" s="1"/>
  <c r="I51"/>
  <c r="G51"/>
  <c r="I49"/>
  <c r="G49"/>
  <c r="I44"/>
  <c r="G44"/>
  <c r="I33"/>
  <c r="G33"/>
  <c r="I32"/>
  <c r="G32"/>
  <c r="F31"/>
  <c r="E31"/>
  <c r="I28"/>
  <c r="G28"/>
  <c r="G25"/>
  <c r="I24"/>
  <c r="G24"/>
  <c r="H21"/>
  <c r="F21"/>
  <c r="E21"/>
  <c r="H20"/>
  <c r="H154" s="1"/>
  <c r="F20"/>
  <c r="E20"/>
  <c r="H15"/>
  <c r="F15"/>
  <c r="E15"/>
  <c r="G14"/>
  <c r="I13"/>
  <c r="G13"/>
  <c r="P151" l="1"/>
  <c r="E154"/>
  <c r="E70"/>
  <c r="N151"/>
  <c r="F154"/>
  <c r="Q151"/>
  <c r="O151"/>
  <c r="H18"/>
  <c r="F156"/>
  <c r="M151"/>
  <c r="E155"/>
  <c r="V9"/>
  <c r="Y9" s="1"/>
  <c r="V18"/>
  <c r="E153"/>
  <c r="X18"/>
  <c r="AA18" s="1"/>
  <c r="H153"/>
  <c r="F155"/>
  <c r="H155"/>
  <c r="Y45"/>
  <c r="AA45"/>
  <c r="Z78"/>
  <c r="Z121"/>
  <c r="W18"/>
  <c r="F153"/>
  <c r="Z53"/>
  <c r="I63"/>
  <c r="I98"/>
  <c r="G63"/>
  <c r="X53"/>
  <c r="AA53" s="1"/>
  <c r="V53"/>
  <c r="Y53" s="1"/>
  <c r="G98"/>
  <c r="E18"/>
  <c r="F18"/>
  <c r="H125"/>
  <c r="I125" s="1"/>
  <c r="X132"/>
  <c r="W132"/>
  <c r="Z132" s="1"/>
  <c r="V132"/>
  <c r="Y132" s="1"/>
  <c r="H113"/>
  <c r="AA113" s="1"/>
  <c r="F70"/>
  <c r="F45"/>
  <c r="Z45" s="1"/>
  <c r="L9"/>
  <c r="V125"/>
  <c r="Y125" s="1"/>
  <c r="I126"/>
  <c r="F125"/>
  <c r="I109"/>
  <c r="I111"/>
  <c r="E113"/>
  <c r="Y113" s="1"/>
  <c r="W125"/>
  <c r="Z125" s="1"/>
  <c r="I122"/>
  <c r="I123"/>
  <c r="G126"/>
  <c r="X121"/>
  <c r="AA121" s="1"/>
  <c r="X125"/>
  <c r="I20"/>
  <c r="G121"/>
  <c r="I121"/>
  <c r="G122"/>
  <c r="G123"/>
  <c r="F89"/>
  <c r="W89"/>
  <c r="V89"/>
  <c r="I90"/>
  <c r="E97"/>
  <c r="W97"/>
  <c r="F107"/>
  <c r="Z107" s="1"/>
  <c r="V107"/>
  <c r="Y107" s="1"/>
  <c r="X107"/>
  <c r="AA107" s="1"/>
  <c r="E82"/>
  <c r="H82"/>
  <c r="E89"/>
  <c r="H89"/>
  <c r="G90"/>
  <c r="G103"/>
  <c r="F97"/>
  <c r="V97"/>
  <c r="Y97" s="1"/>
  <c r="X97"/>
  <c r="E34"/>
  <c r="Y34" s="1"/>
  <c r="W70"/>
  <c r="Z70" s="1"/>
  <c r="F82"/>
  <c r="X89"/>
  <c r="H97"/>
  <c r="G60"/>
  <c r="V70"/>
  <c r="X70"/>
  <c r="F34"/>
  <c r="Z34" s="1"/>
  <c r="F57"/>
  <c r="Z57" s="1"/>
  <c r="E57"/>
  <c r="Y57" s="1"/>
  <c r="H70"/>
  <c r="H57"/>
  <c r="AA57" s="1"/>
  <c r="W9"/>
  <c r="X9"/>
  <c r="I60"/>
  <c r="H34"/>
  <c r="AA34" s="1"/>
  <c r="G45"/>
  <c r="V82"/>
  <c r="I83"/>
  <c r="G127"/>
  <c r="H9"/>
  <c r="G37"/>
  <c r="I37"/>
  <c r="F9"/>
  <c r="G36"/>
  <c r="G35"/>
  <c r="G40"/>
  <c r="I40"/>
  <c r="I26"/>
  <c r="I31"/>
  <c r="G71"/>
  <c r="I92"/>
  <c r="I36"/>
  <c r="I43"/>
  <c r="G54"/>
  <c r="I54"/>
  <c r="G80"/>
  <c r="G108"/>
  <c r="I108"/>
  <c r="G133"/>
  <c r="I133"/>
  <c r="I19"/>
  <c r="I46"/>
  <c r="I72"/>
  <c r="I95"/>
  <c r="I99"/>
  <c r="I127"/>
  <c r="G15"/>
  <c r="I15"/>
  <c r="G21"/>
  <c r="I23"/>
  <c r="I35"/>
  <c r="G48"/>
  <c r="I50"/>
  <c r="I55"/>
  <c r="I73"/>
  <c r="I75"/>
  <c r="I79"/>
  <c r="G85"/>
  <c r="I87"/>
  <c r="G91"/>
  <c r="I91"/>
  <c r="G100"/>
  <c r="G117"/>
  <c r="G119"/>
  <c r="I128"/>
  <c r="I130"/>
  <c r="I134"/>
  <c r="G12"/>
  <c r="I12"/>
  <c r="G19"/>
  <c r="I21"/>
  <c r="G26"/>
  <c r="G31"/>
  <c r="G46"/>
  <c r="I156"/>
  <c r="I48"/>
  <c r="G55"/>
  <c r="I71"/>
  <c r="G73"/>
  <c r="G75"/>
  <c r="G79"/>
  <c r="I80"/>
  <c r="X82"/>
  <c r="AA82" s="1"/>
  <c r="G83"/>
  <c r="G84"/>
  <c r="G92"/>
  <c r="G99"/>
  <c r="G109"/>
  <c r="I117"/>
  <c r="G128"/>
  <c r="G125"/>
  <c r="H132"/>
  <c r="G134"/>
  <c r="G132"/>
  <c r="G156"/>
  <c r="G11"/>
  <c r="G20"/>
  <c r="G23"/>
  <c r="G43"/>
  <c r="G50"/>
  <c r="G72"/>
  <c r="G87"/>
  <c r="G95"/>
  <c r="G105"/>
  <c r="G111"/>
  <c r="G130"/>
  <c r="G10"/>
  <c r="I10"/>
  <c r="W82"/>
  <c r="Z82" s="1"/>
  <c r="E158" l="1"/>
  <c r="Y82"/>
  <c r="AA9"/>
  <c r="Y70"/>
  <c r="G70"/>
  <c r="Y89"/>
  <c r="AA125"/>
  <c r="Z9"/>
  <c r="AA70"/>
  <c r="AA89"/>
  <c r="AA97"/>
  <c r="Z97"/>
  <c r="Z89"/>
  <c r="F158"/>
  <c r="Y18"/>
  <c r="AA132"/>
  <c r="Z18"/>
  <c r="H158"/>
  <c r="E151"/>
  <c r="E152" s="1"/>
  <c r="I132"/>
  <c r="H151"/>
  <c r="I70"/>
  <c r="I82"/>
  <c r="I97"/>
  <c r="G18"/>
  <c r="I107"/>
  <c r="G107"/>
  <c r="G89"/>
  <c r="I89"/>
  <c r="G82"/>
  <c r="G78"/>
  <c r="I154"/>
  <c r="G34"/>
  <c r="G53"/>
  <c r="I45"/>
  <c r="I18"/>
  <c r="G154"/>
  <c r="I53"/>
  <c r="I78"/>
  <c r="I34"/>
  <c r="G97"/>
  <c r="G9"/>
  <c r="G153"/>
  <c r="I9"/>
  <c r="I153"/>
  <c r="E163" l="1"/>
  <c r="H152"/>
  <c r="H163"/>
  <c r="I59"/>
  <c r="I62"/>
  <c r="G61"/>
  <c r="G62"/>
  <c r="G59" l="1"/>
  <c r="I61"/>
  <c r="I57" l="1"/>
  <c r="G57"/>
  <c r="I116"/>
  <c r="G114"/>
  <c r="G116"/>
  <c r="F115"/>
  <c r="F113" s="1"/>
  <c r="Z113" s="1"/>
  <c r="F151" l="1"/>
  <c r="I113"/>
  <c r="G113"/>
  <c r="G115"/>
  <c r="I114"/>
  <c r="I115"/>
  <c r="F152" l="1"/>
  <c r="F163"/>
  <c r="G155"/>
  <c r="I155"/>
  <c r="I151"/>
  <c r="G151"/>
  <c r="G163" l="1"/>
  <c r="G152"/>
  <c r="I152"/>
</calcChain>
</file>

<file path=xl/sharedStrings.xml><?xml version="1.0" encoding="utf-8"?>
<sst xmlns="http://schemas.openxmlformats.org/spreadsheetml/2006/main" count="344" uniqueCount="127">
  <si>
    <t>Наименование муниципальной (подпрограммы)</t>
  </si>
  <si>
    <t>Нормативный документ</t>
  </si>
  <si>
    <t>по бюджетам</t>
  </si>
  <si>
    <t>Выполнение показателей (индикаторов) программы (подпрограммы)</t>
  </si>
  <si>
    <t>Выполнение контрольных событий подпрограмм программы</t>
  </si>
  <si>
    <t>Предложения по дальнейшей реализации муниципальной программы</t>
  </si>
  <si>
    <t>Предусмотрено</t>
  </si>
  <si>
    <t xml:space="preserve">Выполнено в полном объеме </t>
  </si>
  <si>
    <t>Продолжить реализацию муниципальной программы</t>
  </si>
  <si>
    <t>областной бюджет</t>
  </si>
  <si>
    <t>городской бюджет</t>
  </si>
  <si>
    <t>федеральный бюджет</t>
  </si>
  <si>
    <t>Федеральный бюджет</t>
  </si>
  <si>
    <t>Областной бюджет</t>
  </si>
  <si>
    <t>Подпрограмма  "Развитие Бюджетного учреждения "Муниципальная  редакция Курчатовской городской газеты "Курчатовское время" в 2014-2020 годах"</t>
  </si>
  <si>
    <t>х</t>
  </si>
  <si>
    <t>Городской бюджет</t>
  </si>
  <si>
    <t>№ п/п</t>
  </si>
  <si>
    <t>Предусмотрено муниципальной программой</t>
  </si>
  <si>
    <t>Фактические расходы*</t>
  </si>
  <si>
    <t>% выполнения (гр.7/5)</t>
  </si>
  <si>
    <t>всего:                   в том числе</t>
  </si>
  <si>
    <t>Выполнено</t>
  </si>
  <si>
    <t>Объем финансирования программы (подпрограмм) – всего,  в том числе по источникам финансирования (тыс.рублей)</t>
  </si>
  <si>
    <t>% выполнения по количеству индикаторов</t>
  </si>
  <si>
    <t>Отклонения, (+, -)            (гр.5 - гр.4)</t>
  </si>
  <si>
    <t xml:space="preserve">внебюджетные источники </t>
  </si>
  <si>
    <t>контроль столбца 4</t>
  </si>
  <si>
    <t>контроль столбца 5</t>
  </si>
  <si>
    <t>контроль столбца 7</t>
  </si>
  <si>
    <t>контроль</t>
  </si>
  <si>
    <t>Итого по всем муниципальным программам</t>
  </si>
  <si>
    <t>Внебюд-жетные источники</t>
  </si>
  <si>
    <t>"Развитие культуры в городе Курчатове Курской области на 2016 - 2020 годы" (1.1.1)</t>
  </si>
  <si>
    <t>1.Подпрограмма "Искусство на 2016 - 2020 годы"</t>
  </si>
  <si>
    <t>2.Подпрограмма "Наследие на 2016 - 2020 годы"</t>
  </si>
  <si>
    <t>1. Подпрограмма "Управление муниципальной программой и обеспечение условий реализации на 2016 - 2020 годы"</t>
  </si>
  <si>
    <t>2. Подпрограмма            "Развитие мер социальной поддержки отдельных категорий граждан на 2016 - 2020 годы"</t>
  </si>
  <si>
    <t>3. Подпрограмма "Улучшение демографической ситуации, совершенствование социальной поддержки семьи и детей на 2016 - 2020 годы"</t>
  </si>
  <si>
    <t>"Развитие образования города Курчатова Курской области  на 2016 - 2020 годы " (1.1.3)</t>
  </si>
  <si>
    <t>1. Подпрограмма "Управление муниципальной программой и обеспечение условий реализации на 2016 - 2020 годы "</t>
  </si>
  <si>
    <t>2. Подпрограмма "Развитие дошкольного и общего образования детей на 2016 - 2020 годы "</t>
  </si>
  <si>
    <t>3. Подпрограмма "Развитие дополнительного образования и системы воспитания детей на 2016 - 2020 годы "</t>
  </si>
  <si>
    <t>"Управление муниципальным имуществом и земельными ресурсами в городе  Курчатове Курской области  на 2016 - 2020 годы " (1.1.4)</t>
  </si>
  <si>
    <t>2. Подпрограмма "Проведение муниципальной политики в области имущественных и земельных отношений на 2016 - 2020 годы "</t>
  </si>
  <si>
    <t>"Обеспечение доступным и комфортным жильем и коммунальными услугами граждан в городе Курчатове Курской области  на 2016 - 2020 годы " (1.1.7)</t>
  </si>
  <si>
    <t>2. Подпрограмма "Создание условий для обеспечения доступным и комфортным жильем граждан в городе Курчатове Курской области на 2016 - 2020 годы"</t>
  </si>
  <si>
    <t>3. Подпрограмма "Обеспечение качественными услугами ЖКХ населения города Курчатова Курской области на 2016 - 2020 годы"</t>
  </si>
  <si>
    <t>"Энергосбережение и повышение энергетической эффективности в городе Курчатове Курской области  на 2016 - 2020 годы " (1.1.5)</t>
  </si>
  <si>
    <t>1. Подпрограмма "Энергосбережение в городе Курчатове Курской области в 2016 - 2020 годах"</t>
  </si>
  <si>
    <t xml:space="preserve">1. Подпрограмма "Повышение эффективности реализации молодежной политики на 2016 - 2020 годы"
</t>
  </si>
  <si>
    <t xml:space="preserve">2. Подпрограмма "Оздоровление и отдых детей на 2016 - 2020 годы"
</t>
  </si>
  <si>
    <t>"Развитие муниципальной службы в городе Курчатове Курской области  на 2016 - 2020 годы " (1.1.9)</t>
  </si>
  <si>
    <t>1. Подпрограмма "Реализация мероприятий, направленных на развитие муниципальной службы на 2016 - 2020 годы"</t>
  </si>
  <si>
    <t>"Сохранение и развитие архивного дела в городе Курчатове  Курской области  на 2016 - 2020 годы " (1.1.10)</t>
  </si>
  <si>
    <t>2. Подпрограмма "Организация хранения, комплектования и использования документов Архивного фонда Курской области и иных архивных документов на 2016 - 2020 годы"</t>
  </si>
  <si>
    <t>"Развитие транспортной системы  в городе Курчатове и безопасности дорожного движения на 2016 - 2020 годы" (1.1.11)</t>
  </si>
  <si>
    <t>2. Подпрограмма "Обеспечение правопорядка на территории города Курчатова Курской области на 2016 - 2020 годы"</t>
  </si>
  <si>
    <t>1. Подпрограмма "Развитие сети автомобильных дорог города  Курчатова Курской области на 2016 - 2020 годы"</t>
  </si>
  <si>
    <t>2. Подпрограмма "Повышение безопасности дорожного движения в городе Курчатове Курской области на 2016 - 2020 годы"</t>
  </si>
  <si>
    <t>"Профилактика правонарушений на территории города Курчатова Курской области  на 2016 - 2020 годы " (1.1.12)</t>
  </si>
  <si>
    <t>3. Подпрограмма "Комплексные меры  противодействия злоупотреблению наркотиками и  их незаконному обороту на территории города Курчатова Курской области на 2016 - 2020 годы"</t>
  </si>
  <si>
    <t>"Защита населения и территории от чрезвычайных ситуаций, обеспечение пожарной безопасности и безопасности людей на водных объектах в городе Курчатове Курской области  на 2016 - 2020 годы " (1.1.13)</t>
  </si>
  <si>
    <t>1. 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городе Курчатове на 2016 - 2020 годы"</t>
  </si>
  <si>
    <t>2. Подпрограмма "Снижение рисков и смягчение последствий чрезвычайных ситуаций природного и техногенного характера в городе Курчатове на 2016 - 2020 годы"</t>
  </si>
  <si>
    <t>"Управление муниципальными финансами и муниципальным долгом  города Курчатова Курской области на 2014-2020 годы" (1.1.14)</t>
  </si>
  <si>
    <t>1. Подпрограмма "Управление муниципальным долгом города Курчатова Курской области на 2014-2020 годы"</t>
  </si>
  <si>
    <t>2. Подпрограмма "Обеспечение  реализации муниципальной программы "Управление муниципальными финансами  и муниципальным долгом города Курчатова Курской области на 2014-2020 годы"</t>
  </si>
  <si>
    <t>3. Подпрограмма  "Осуществление бюджетного процесса на территории города Курчатова Курской области на 2014-2020 годы"</t>
  </si>
  <si>
    <t>"Развитие малого и среднего предпринимательства в городе Курчатове  Курской области  на 2016 - 2020 годы " (1.1.15)</t>
  </si>
  <si>
    <t>1. Подпрограмма "Содействие развитию малого и среднего предпринимательства в городе Курчатове на 2016 - 2020 годы"</t>
  </si>
  <si>
    <t>"Содействие занятости населения в городе Курчатове  Курской области  на 2016 - 2020 годы " (1.1.17)</t>
  </si>
  <si>
    <t>"Социальная поддержка граждан города Курчатова Курской области на 2016 - 2020 годы" (1.1.2)</t>
  </si>
  <si>
    <t>Муниципальная программа "Реализация муниципальной политики в сфере печати и массовой информации в городе Курчатов Курской области на 2014-2020 годы" (1.1.21)</t>
  </si>
  <si>
    <t>1. Подпрограмма "Содействие временной занятости отдельных категорий граждангорода Курчатова Курской области на 2016 - 2020 годы"</t>
  </si>
  <si>
    <t>2. Подпрограмма "Развитие институтов рынка труда города Курчатова Курской области на 2016 - 2020 годы"</t>
  </si>
  <si>
    <t>Достигнут высокий уровень эффектив-ности реализации  муниципальной программы</t>
  </si>
  <si>
    <t>Достигнут удовлетворительный уровень эффектив-ности реализации муниципальной программы</t>
  </si>
  <si>
    <t>Достигнут высокий  уровень эффектив-ности реализации муниципальной программы</t>
  </si>
  <si>
    <t xml:space="preserve">Продолжить реализацию муниципальной программы </t>
  </si>
  <si>
    <t>Выполнение  мероприятий подпрограмм программы</t>
  </si>
  <si>
    <t>Выполнение  основных мероприятий подпрограмм программы</t>
  </si>
  <si>
    <t>Информация о реализации муниципальных программ города Курчатова Курской области за 2017 год</t>
  </si>
  <si>
    <t>Оценка эффективности программы  за 2017 год</t>
  </si>
  <si>
    <t>Постановл. админ. г.Курчатова от 30.09.2015 №1190, измен. 02.02.2016 №95, 07.04.2016 №517, №836 01.06.2016, №948 22.06.2016, №1056 08.07.2016, 21.09.2016 №1401, 31.01.2017 №85, 22.06.2017 №695, 07.09.2017 №1140, 04.10.2017 №1311, 30.11.2017 №1571</t>
  </si>
  <si>
    <t xml:space="preserve">Постановл. админ. г.Курчатова от 30.09.2015 №1188, измен. от 16.11.2015 №1400, от 15.02.2016 №158, от 21.03.2016 №419, от 26.07.2016 №1115, от 23.01.2017 №31, от 25.08.2017 №1007, 26.12.2017 №1672 </t>
  </si>
  <si>
    <t>Постановление админ. г.Курчатова от 19.05.2017 №560, измен. От 20.07.2017 №818, 29.09.2017 №1280,  28.12.2017 №1714</t>
  </si>
  <si>
    <t xml:space="preserve">"Формирование современной городской среды на территории МО "Город Курчатов" на 2017-2022 годы"   (1.1.23)  
</t>
  </si>
  <si>
    <t>1. Подпрограмма «Формирование комфортной городской среды на 2017 год»</t>
  </si>
  <si>
    <t>2. Подпрограмма "Формирование комфортной городской среды на 2018-2022 годы»</t>
  </si>
  <si>
    <t xml:space="preserve">всего                 </t>
  </si>
  <si>
    <t xml:space="preserve">Муниципальная  программа
 «Профилактика терроризма и экстремизма, а так же минимизация и (или) ликвидация последствий его проявлений в муниципальном образовании  «Город Курчатов» Курской области  на 2017 – 2020 годы»  (1.1.22)
 </t>
  </si>
  <si>
    <t>1. Подпрограмма "Противодействие экстремизму и профилактика терроризма на территории муниципального образования «Город Курчатов» Курской области на 2017-2020 годы"</t>
  </si>
  <si>
    <t>Постановл. админ. г.Курчатова от 02.12.2016 №1757, измен. от  07.04.2017 №396</t>
  </si>
  <si>
    <t>Постановл. админ. г.Курчатова от 11.10.2013 №1485, 17.12.2014 №1512, 31.12.2014 №1668, 30.09.2015 №1186, 23.03.2016 №440, 30.03.2017 №365, 28.12.2017 №1712</t>
  </si>
  <si>
    <t>Постановл. админ. г.Курчатова от 30.09.2015 №1185, измен. от 30.11.2015 №1478, 17.03.2016 №375, 21.02.2017 №186, 29.06.2017 №719, 27.12.2017 №1697</t>
  </si>
  <si>
    <t>Постановл. админ. г.Курчатова от 30.09.2015 №1184, измен. 17.02.2016 №214, 03.02.2017 №114, 29.06.2017 №720, 27.12.2017 №1698</t>
  </si>
  <si>
    <t>Постановл. админ. г.Курчатова от 11.10.2013 №1481, изменения от 01.10.2014 №1100, от 25.12.2014 №1598, от 08.05.2015 №590, от 10.08.2015 №981, от 30.09.2015 №1183, 30.12.2015 №1788, 08.06.2016 №880, 17.06.2016 №929, 30.06.2016 №1018, 22.08.2016 №1220, 17.10.2016 №1504, 23.12.2016 №1850, 13.03.2017 №274, 18.04.2017 №437, 28.06.2017 №716, 29.09.2017 №1276, 27.12.2017 №1698</t>
  </si>
  <si>
    <t>Постановл. админ. г.Курчатова от 30.09.2015 №1182, измен. от 19.02.2016 №220, от 05.04.2016 №505, от 04.05.2016 №685, от 22.08.2016 №1214, от 28.11.2016 №1714, от 27.12.2016 №1886, от 16.03.2017 №297, от 17.04.2017 №434, от 23.08.2017 №1002, 28.12.2017 №1711</t>
  </si>
  <si>
    <t>Постановл. админ. г.Курчатова от 30.09.2015 №1181, измен. от 20.12.2015 №1760, 17.10.2016 №1505, 02.02.2017 №110, 20.12.2017 №1645</t>
  </si>
  <si>
    <t>Постановл. админ. г.Курчатова от 30.09.2015 №1179, измен. от 25.02.2016 №240, 01.02.2017 №100, 27.12.2017 №1696</t>
  </si>
  <si>
    <t>Постановл. админ. г.Курчатова от 30.09.2015 №1178, измен. 04.12.2015 №1531, 18.02.2016 №217, 31.05.2016 №833, 20.09.2016 №1388, 05.12.2016 №1763, 15.03.2017 №288, 23.06.2017 №703, 24.11.2017 №1526, 25.12.2017 №1667</t>
  </si>
  <si>
    <t>Постановл. админ. г.Курчатова от 30.09.2015 №1177, измен. 18.01.2016 №31, 02.06.2016 №839, 10.02.2017 №135, 19.07.2017 №808,  23.10.2017 №1390, 12.12.2017 №1606, 28.12.2017 №1715</t>
  </si>
  <si>
    <t>"Повышение эффективности работы с молодежью, организация отдыха и оздоровления детей, молодежи, развитие физической культуры и спорта в городе Курчатове  Курской области  на 2016 - 2020 годы " (1.1.8)</t>
  </si>
  <si>
    <t>Постановл. админ. г.Курчатова от 30.09.2015 №1175, изм. от 27.01.2016 №64, 15.02.2017 №168</t>
  </si>
  <si>
    <t xml:space="preserve">Постановл. админ. г.Курчатова от 30.09.2015 №1174, изм. 25.12.2015 №1680, 16.08.2016 №1192, 16.09.2016 №1384, 11.10.2016 №1478, 20.12.2016 №1828,  18.01.2017 №19, 25.04.2017 №468, 26.07.2017 №846, 04.08.2017 №883, 11.10.2017 №1343, 27.11.2017 №1550  </t>
  </si>
  <si>
    <t>Постановл. админ. г.Курчатова от 30.09.2015 №1173,изменения №399 18.03.2016, №893 10.06.2016, №1268 01.09.2016, №1313 07.09.2016, №1616 02.11.2016, 27.01.2017 №60, №136 10.02.2017,  14.04.2017 №423, 04.09.2017 №1138, 28.12.2017 №1713</t>
  </si>
  <si>
    <t xml:space="preserve">Итого по всем муниципальным программам без учета внебюджетных источников по подпрограмме "Создание условий для обеспечения доступным и комфортным жильем граждан в городе Курчатове Курской области на 2016 - 2020 годы"                            </t>
  </si>
  <si>
    <t>5                    (1 выполнен на 11%)</t>
  </si>
  <si>
    <t>2                      (1 выполнен на 94%)</t>
  </si>
  <si>
    <t>5                    (1 выполнен на 94%)</t>
  </si>
  <si>
    <t>9                          (1 показатель выполнен на 99 %; 1 - 55%)</t>
  </si>
  <si>
    <t xml:space="preserve">1                        (3 показателя выполнены на 80-89%, 1 не выполнен) </t>
  </si>
  <si>
    <t>Достигнут удовлетворительный уровень эффективности реализации муниципальной программы</t>
  </si>
  <si>
    <t>Достигнут удовлетворительный  уровень эффективности реализации муниципальной программы</t>
  </si>
  <si>
    <t>5                          (1 показатель не выполнен)</t>
  </si>
  <si>
    <t xml:space="preserve">2
(1 показатель  выполнен- 86 %) </t>
  </si>
  <si>
    <t xml:space="preserve">2                                                   (1 показатель выполнен на 54%, 1 не выполнен) </t>
  </si>
  <si>
    <t>Достигнут высокий уровень эффективности реализации муниципальной программы</t>
  </si>
  <si>
    <t>3                          (1 показатель исполнен на 68%)</t>
  </si>
  <si>
    <t>1 показатель исполнен на 68%</t>
  </si>
  <si>
    <t>20                        (2 показателя исполнены на 90-99%, 1 - 55%)</t>
  </si>
  <si>
    <t>5                           (1 показатель выполнен на 95%)</t>
  </si>
  <si>
    <r>
      <t xml:space="preserve">119
</t>
    </r>
    <r>
      <rPr>
        <sz val="9"/>
        <rFont val="Times New Roman"/>
        <family val="1"/>
        <charset val="204"/>
      </rPr>
      <t>(3 показателям на 90%-99 %, 4 - 80%-89%, 1 - 68%,  2 - 54%-55%, 1 - 11%,  3 не исполнены)</t>
    </r>
    <r>
      <rPr>
        <b/>
        <sz val="9"/>
        <rFont val="Times New Roman"/>
        <family val="1"/>
        <charset val="204"/>
      </rPr>
      <t xml:space="preserve">
</t>
    </r>
  </si>
  <si>
    <t>Постановл. админ. г.Курчатова от 30.09.2015 №1180, измен. от 21.12.2015 №1610,  30.12.2015 №1759, 06.06.2016 №853, 20.09.2016 №1389, 27.02.2017 №197, 30.06.2017 №734, 28.07.2017 №865,  09.01.2018 №2</t>
  </si>
  <si>
    <t>Постановл. админ. г.Курчатова от 30.09.2015 №1176, измен. 31.12.2015 №1801, 21.03.2016 №416, 18.04.2016 №595, 29.09.2016 №1422, 12.12.2016 №1787, 15.02.2017 №164, от 27.04.2017 №474, 20.07.2017 №819, 09.01.2018 №1</t>
  </si>
  <si>
    <t>Фактически предусмотрено на реализацию программы (городской, областной, федеральный бюджеты - по сводной бюджетной росписи на 31.12.2017 г.)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</si>
</sst>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23">
    <font>
      <sz val="11"/>
      <color theme="1"/>
      <name val="Calibri"/>
      <family val="2"/>
      <charset val="204"/>
      <scheme val="minor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.5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248"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5" fillId="7" borderId="7" xfId="0" applyFont="1" applyFill="1" applyBorder="1" applyAlignment="1">
      <alignment horizontal="center" vertical="top" wrapText="1"/>
    </xf>
    <xf numFmtId="0" fontId="9" fillId="7" borderId="2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3" fillId="0" borderId="0" xfId="0" applyFont="1" applyFill="1"/>
    <xf numFmtId="0" fontId="13" fillId="0" borderId="0" xfId="0" applyFont="1"/>
    <xf numFmtId="165" fontId="13" fillId="4" borderId="0" xfId="0" applyNumberFormat="1" applyFont="1" applyFill="1"/>
    <xf numFmtId="165" fontId="13" fillId="5" borderId="0" xfId="0" applyNumberFormat="1" applyFont="1" applyFill="1"/>
    <xf numFmtId="165" fontId="4" fillId="0" borderId="0" xfId="0" applyNumberFormat="1" applyFont="1" applyBorder="1" applyAlignment="1">
      <alignment horizontal="center" vertical="center"/>
    </xf>
    <xf numFmtId="0" fontId="13" fillId="0" borderId="0" xfId="0" applyFont="1" applyBorder="1"/>
    <xf numFmtId="165" fontId="13" fillId="0" borderId="0" xfId="0" applyNumberFormat="1" applyFont="1"/>
    <xf numFmtId="165" fontId="13" fillId="5" borderId="0" xfId="0" applyNumberFormat="1" applyFont="1" applyFill="1" applyAlignment="1"/>
    <xf numFmtId="0" fontId="4" fillId="0" borderId="0" xfId="0" applyFont="1" applyBorder="1" applyAlignment="1">
      <alignment horizontal="left" vertical="top" wrapText="1" indent="3"/>
    </xf>
    <xf numFmtId="0" fontId="4" fillId="0" borderId="0" xfId="0" applyFont="1" applyBorder="1" applyAlignment="1">
      <alignment horizontal="left" vertical="top" wrapText="1" indent="2"/>
    </xf>
    <xf numFmtId="0" fontId="13" fillId="4" borderId="0" xfId="0" applyFont="1" applyFill="1"/>
    <xf numFmtId="164" fontId="13" fillId="0" borderId="0" xfId="0" applyNumberFormat="1" applyFont="1"/>
    <xf numFmtId="166" fontId="13" fillId="0" borderId="0" xfId="0" applyNumberFormat="1" applyFont="1"/>
    <xf numFmtId="0" fontId="13" fillId="0" borderId="1" xfId="0" applyFont="1" applyBorder="1"/>
    <xf numFmtId="0" fontId="13" fillId="0" borderId="2" xfId="0" applyFont="1" applyBorder="1"/>
    <xf numFmtId="0" fontId="13" fillId="5" borderId="0" xfId="0" applyFont="1" applyFill="1"/>
    <xf numFmtId="2" fontId="13" fillId="5" borderId="0" xfId="0" applyNumberFormat="1" applyFont="1" applyFill="1"/>
    <xf numFmtId="2" fontId="13" fillId="0" borderId="0" xfId="0" applyNumberFormat="1" applyFont="1"/>
    <xf numFmtId="4" fontId="4" fillId="0" borderId="0" xfId="0" applyNumberFormat="1" applyFont="1"/>
    <xf numFmtId="0" fontId="13" fillId="7" borderId="0" xfId="0" applyFont="1" applyFill="1"/>
    <xf numFmtId="0" fontId="11" fillId="0" borderId="0" xfId="0" applyFont="1"/>
    <xf numFmtId="0" fontId="14" fillId="4" borderId="0" xfId="0" applyFont="1" applyFill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5" fillId="0" borderId="13" xfId="0" applyNumberFormat="1" applyFont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14" fillId="0" borderId="13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0" borderId="2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7" fillId="8" borderId="3" xfId="0" applyFont="1" applyFill="1" applyBorder="1" applyAlignment="1">
      <alignment vertical="top" wrapText="1"/>
    </xf>
    <xf numFmtId="165" fontId="5" fillId="0" borderId="25" xfId="0" applyNumberFormat="1" applyFont="1" applyBorder="1" applyAlignment="1">
      <alignment horizontal="center" vertical="center"/>
    </xf>
    <xf numFmtId="165" fontId="5" fillId="3" borderId="0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/>
    </xf>
    <xf numFmtId="165" fontId="5" fillId="0" borderId="20" xfId="0" applyNumberFormat="1" applyFont="1" applyBorder="1" applyAlignment="1">
      <alignment horizontal="center" vertical="center"/>
    </xf>
    <xf numFmtId="164" fontId="6" fillId="2" borderId="24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65" fontId="5" fillId="0" borderId="23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5" fillId="6" borderId="13" xfId="0" applyNumberFormat="1" applyFont="1" applyFill="1" applyBorder="1" applyAlignment="1">
      <alignment horizontal="center" vertical="center"/>
    </xf>
    <xf numFmtId="165" fontId="14" fillId="0" borderId="23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30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" fillId="6" borderId="3" xfId="0" applyFont="1" applyFill="1" applyBorder="1" applyAlignment="1">
      <alignment vertical="top" wrapText="1"/>
    </xf>
    <xf numFmtId="165" fontId="5" fillId="3" borderId="3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/>
    </xf>
    <xf numFmtId="165" fontId="5" fillId="6" borderId="14" xfId="0" applyNumberFormat="1" applyFont="1" applyFill="1" applyBorder="1" applyAlignment="1">
      <alignment horizontal="center" vertical="center" wrapText="1"/>
    </xf>
    <xf numFmtId="165" fontId="5" fillId="0" borderId="19" xfId="0" applyNumberFormat="1" applyFont="1" applyBorder="1" applyAlignment="1">
      <alignment horizontal="center" vertical="center"/>
    </xf>
    <xf numFmtId="165" fontId="5" fillId="0" borderId="18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7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6" borderId="11" xfId="0" applyNumberFormat="1" applyFont="1" applyFill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justify" vertical="top" wrapText="1"/>
    </xf>
    <xf numFmtId="2" fontId="17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center" vertical="center" wrapText="1"/>
    </xf>
    <xf numFmtId="165" fontId="13" fillId="9" borderId="0" xfId="0" applyNumberFormat="1" applyFont="1" applyFill="1"/>
    <xf numFmtId="0" fontId="13" fillId="9" borderId="0" xfId="0" applyFont="1" applyFill="1"/>
    <xf numFmtId="2" fontId="13" fillId="8" borderId="0" xfId="0" applyNumberFormat="1" applyFont="1" applyFill="1"/>
    <xf numFmtId="0" fontId="13" fillId="8" borderId="0" xfId="0" applyFont="1" applyFill="1"/>
    <xf numFmtId="164" fontId="13" fillId="8" borderId="0" xfId="0" applyNumberFormat="1" applyFont="1" applyFill="1"/>
    <xf numFmtId="0" fontId="0" fillId="0" borderId="4" xfId="0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164" fontId="17" fillId="0" borderId="2" xfId="0" applyNumberFormat="1" applyFont="1" applyBorder="1" applyAlignment="1">
      <alignment horizontal="center" vertical="top" wrapText="1"/>
    </xf>
    <xf numFmtId="1" fontId="17" fillId="0" borderId="2" xfId="0" applyNumberFormat="1" applyFont="1" applyBorder="1" applyAlignment="1">
      <alignment horizontal="center" vertical="top" wrapText="1"/>
    </xf>
    <xf numFmtId="0" fontId="17" fillId="7" borderId="2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164" fontId="22" fillId="0" borderId="2" xfId="0" applyNumberFormat="1" applyFont="1" applyBorder="1"/>
    <xf numFmtId="164" fontId="21" fillId="0" borderId="2" xfId="0" applyNumberFormat="1" applyFont="1" applyBorder="1" applyAlignment="1">
      <alignment horizontal="center" vertical="top" wrapText="1"/>
    </xf>
    <xf numFmtId="2" fontId="13" fillId="0" borderId="0" xfId="0" applyNumberFormat="1" applyFont="1" applyFill="1"/>
    <xf numFmtId="2" fontId="22" fillId="0" borderId="0" xfId="0" applyNumberFormat="1" applyFont="1" applyFill="1"/>
    <xf numFmtId="0" fontId="22" fillId="0" borderId="0" xfId="0" applyFont="1" applyFill="1"/>
    <xf numFmtId="0" fontId="5" fillId="7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18" fillId="7" borderId="3" xfId="0" applyFont="1" applyFill="1" applyBorder="1" applyAlignment="1">
      <alignment horizontal="center" vertical="top" wrapText="1"/>
    </xf>
    <xf numFmtId="0" fontId="18" fillId="7" borderId="4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6" fillId="7" borderId="2" xfId="0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horizontal="center" vertical="top" wrapText="1"/>
    </xf>
    <xf numFmtId="0" fontId="17" fillId="8" borderId="2" xfId="0" applyFont="1" applyFill="1" applyBorder="1" applyAlignment="1">
      <alignment vertical="top" wrapText="1"/>
    </xf>
    <xf numFmtId="0" fontId="17" fillId="8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11" fillId="0" borderId="4" xfId="0" applyFont="1" applyBorder="1" applyAlignment="1"/>
    <xf numFmtId="0" fontId="11" fillId="8" borderId="4" xfId="0" applyFont="1" applyFill="1" applyBorder="1" applyAlignment="1">
      <alignment vertical="top" wrapText="1"/>
    </xf>
    <xf numFmtId="1" fontId="6" fillId="0" borderId="2" xfId="0" applyNumberFormat="1" applyFont="1" applyBorder="1" applyAlignment="1">
      <alignment horizontal="center" vertical="top" wrapText="1"/>
    </xf>
    <xf numFmtId="1" fontId="6" fillId="0" borderId="3" xfId="0" applyNumberFormat="1" applyFont="1" applyBorder="1" applyAlignment="1">
      <alignment horizontal="center" vertical="top" wrapText="1"/>
    </xf>
    <xf numFmtId="0" fontId="17" fillId="8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164" fontId="5" fillId="0" borderId="4" xfId="0" applyNumberFormat="1" applyFont="1" applyBorder="1" applyAlignment="1">
      <alignment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6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6" fillId="7" borderId="6" xfId="0" applyFont="1" applyFill="1" applyBorder="1" applyAlignment="1">
      <alignment horizontal="center" vertical="top" wrapText="1"/>
    </xf>
    <xf numFmtId="0" fontId="6" fillId="7" borderId="17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6" xfId="0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top" wrapText="1"/>
    </xf>
    <xf numFmtId="0" fontId="6" fillId="0" borderId="28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11" fillId="7" borderId="4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7" borderId="9" xfId="0" applyFont="1" applyFill="1" applyBorder="1" applyAlignment="1">
      <alignment horizontal="center" vertical="top" wrapText="1"/>
    </xf>
    <xf numFmtId="0" fontId="5" fillId="7" borderId="6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0" fontId="7" fillId="7" borderId="2" xfId="0" applyFont="1" applyFill="1" applyBorder="1" applyAlignment="1">
      <alignment horizontal="center" vertical="top" wrapText="1"/>
    </xf>
    <xf numFmtId="0" fontId="7" fillId="7" borderId="3" xfId="0" applyFont="1" applyFill="1" applyBorder="1" applyAlignment="1">
      <alignment horizontal="center" vertical="top" wrapText="1"/>
    </xf>
    <xf numFmtId="0" fontId="7" fillId="7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14" fillId="0" borderId="12" xfId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18" fillId="0" borderId="28" xfId="0" applyFont="1" applyBorder="1" applyAlignment="1">
      <alignment vertical="top" wrapText="1"/>
    </xf>
    <xf numFmtId="0" fontId="5" fillId="7" borderId="26" xfId="0" applyFont="1" applyFill="1" applyBorder="1" applyAlignment="1">
      <alignment horizontal="center" vertical="top" wrapText="1"/>
    </xf>
    <xf numFmtId="0" fontId="5" fillId="7" borderId="27" xfId="0" applyFont="1" applyFill="1" applyBorder="1" applyAlignment="1">
      <alignment horizontal="center" vertical="top" wrapText="1"/>
    </xf>
    <xf numFmtId="0" fontId="18" fillId="7" borderId="28" xfId="0" applyFont="1" applyFill="1" applyBorder="1" applyAlignment="1">
      <alignment vertical="top" wrapText="1"/>
    </xf>
    <xf numFmtId="0" fontId="5" fillId="6" borderId="2" xfId="0" applyFont="1" applyFill="1" applyBorder="1" applyAlignment="1">
      <alignment vertical="top" wrapText="1"/>
    </xf>
    <xf numFmtId="0" fontId="5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11" fillId="6" borderId="4" xfId="0" applyFont="1" applyFill="1" applyBorder="1" applyAlignment="1">
      <alignment vertical="top" wrapText="1"/>
    </xf>
    <xf numFmtId="0" fontId="16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1" xfId="0" applyFont="1" applyBorder="1" applyAlignment="1">
      <alignment vertical="top" wrapText="1"/>
    </xf>
    <xf numFmtId="0" fontId="20" fillId="0" borderId="2" xfId="0" applyFont="1" applyBorder="1" applyAlignment="1">
      <alignment horizontal="right" vertical="top" wrapText="1"/>
    </xf>
    <xf numFmtId="0" fontId="20" fillId="0" borderId="3" xfId="0" applyFont="1" applyBorder="1" applyAlignment="1">
      <alignment horizontal="right" vertical="top" wrapText="1"/>
    </xf>
    <xf numFmtId="164" fontId="17" fillId="8" borderId="2" xfId="0" applyNumberFormat="1" applyFont="1" applyFill="1" applyBorder="1" applyAlignment="1">
      <alignment vertical="top" wrapText="1"/>
    </xf>
    <xf numFmtId="164" fontId="17" fillId="8" borderId="3" xfId="0" applyNumberFormat="1" applyFont="1" applyFill="1" applyBorder="1" applyAlignment="1">
      <alignment vertical="top" wrapText="1"/>
    </xf>
    <xf numFmtId="0" fontId="14" fillId="0" borderId="12" xfId="0" applyFont="1" applyBorder="1" applyAlignment="1">
      <alignment horizontal="center" vertical="top" wrapText="1"/>
    </xf>
    <xf numFmtId="0" fontId="5" fillId="7" borderId="31" xfId="0" applyFont="1" applyFill="1" applyBorder="1" applyAlignment="1">
      <alignment horizontal="center" vertical="top" wrapText="1"/>
    </xf>
    <xf numFmtId="0" fontId="5" fillId="7" borderId="32" xfId="0" applyFont="1" applyFill="1" applyBorder="1" applyAlignment="1">
      <alignment horizontal="center" vertical="top" wrapText="1"/>
    </xf>
    <xf numFmtId="0" fontId="5" fillId="7" borderId="28" xfId="0" applyFont="1" applyFill="1" applyBorder="1" applyAlignment="1">
      <alignment horizontal="center" vertical="top" wrapText="1"/>
    </xf>
    <xf numFmtId="0" fontId="5" fillId="0" borderId="26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6" fillId="7" borderId="4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7" fillId="8" borderId="2" xfId="1" applyFont="1" applyFill="1" applyBorder="1" applyAlignment="1">
      <alignment horizontal="left" vertical="top" wrapText="1"/>
    </xf>
    <xf numFmtId="0" fontId="17" fillId="8" borderId="4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A268"/>
  <sheetViews>
    <sheetView tabSelected="1" topLeftCell="A138" workbookViewId="0">
      <selection activeCell="O145" sqref="O145:O149"/>
    </sheetView>
  </sheetViews>
  <sheetFormatPr defaultRowHeight="15"/>
  <cols>
    <col min="1" max="1" width="3.42578125" style="16" customWidth="1"/>
    <col min="2" max="2" width="20.140625" style="16" customWidth="1"/>
    <col min="3" max="3" width="13.7109375" style="16" customWidth="1"/>
    <col min="4" max="4" width="10.5703125" style="16" customWidth="1"/>
    <col min="5" max="5" width="10.42578125" style="16" bestFit="1" customWidth="1"/>
    <col min="6" max="6" width="13.28515625" style="16" customWidth="1"/>
    <col min="7" max="7" width="10.42578125" style="16" customWidth="1"/>
    <col min="8" max="8" width="10.42578125" style="16" bestFit="1" customWidth="1"/>
    <col min="9" max="9" width="10" style="16" bestFit="1" customWidth="1"/>
    <col min="10" max="10" width="7.42578125" style="16" customWidth="1"/>
    <col min="11" max="11" width="10.5703125" style="16" customWidth="1"/>
    <col min="12" max="12" width="6.85546875" style="16" customWidth="1"/>
    <col min="13" max="13" width="7.140625" style="16" customWidth="1"/>
    <col min="14" max="14" width="6.28515625" style="16" customWidth="1"/>
    <col min="15" max="15" width="7.140625" style="34" customWidth="1"/>
    <col min="16" max="16" width="7.28515625" style="34" customWidth="1"/>
    <col min="17" max="17" width="5.5703125" style="16" customWidth="1"/>
    <col min="18" max="18" width="5" style="16" customWidth="1"/>
    <col min="19" max="19" width="10" style="16" customWidth="1"/>
    <col min="20" max="20" width="9.85546875" style="16" customWidth="1"/>
    <col min="21" max="21" width="1.7109375" style="16" customWidth="1"/>
    <col min="22" max="23" width="11.42578125" style="16" hidden="1" customWidth="1"/>
    <col min="24" max="24" width="12.28515625" style="16" hidden="1" customWidth="1"/>
    <col min="25" max="25" width="11.7109375" style="16" hidden="1" customWidth="1"/>
    <col min="26" max="26" width="0" style="16" hidden="1" customWidth="1"/>
    <col min="27" max="27" width="10" style="16" hidden="1" customWidth="1"/>
    <col min="28" max="16384" width="9.140625" style="16"/>
  </cols>
  <sheetData>
    <row r="1" spans="1:27">
      <c r="A1" s="199" t="s">
        <v>82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4"/>
      <c r="N1" s="14"/>
      <c r="O1" s="15"/>
      <c r="P1" s="15"/>
    </row>
    <row r="2" spans="1:27" ht="15.75" thickBot="1">
      <c r="O2" s="15"/>
      <c r="P2" s="15"/>
    </row>
    <row r="3" spans="1:27" s="35" customFormat="1" ht="55.5" customHeight="1" thickBot="1">
      <c r="A3" s="145" t="s">
        <v>17</v>
      </c>
      <c r="B3" s="132" t="s">
        <v>0</v>
      </c>
      <c r="C3" s="159" t="s">
        <v>1</v>
      </c>
      <c r="D3" s="132" t="s">
        <v>2</v>
      </c>
      <c r="E3" s="200" t="s">
        <v>23</v>
      </c>
      <c r="F3" s="201"/>
      <c r="G3" s="201"/>
      <c r="H3" s="201"/>
      <c r="I3" s="194"/>
      <c r="J3" s="200" t="s">
        <v>3</v>
      </c>
      <c r="K3" s="201"/>
      <c r="L3" s="194"/>
      <c r="M3" s="200" t="s">
        <v>81</v>
      </c>
      <c r="N3" s="194"/>
      <c r="O3" s="202" t="s">
        <v>80</v>
      </c>
      <c r="P3" s="203"/>
      <c r="Q3" s="200" t="s">
        <v>4</v>
      </c>
      <c r="R3" s="194"/>
      <c r="S3" s="132" t="s">
        <v>83</v>
      </c>
      <c r="T3" s="132" t="s">
        <v>5</v>
      </c>
    </row>
    <row r="4" spans="1:27" s="35" customFormat="1" ht="15" customHeight="1">
      <c r="A4" s="152"/>
      <c r="B4" s="141"/>
      <c r="C4" s="160"/>
      <c r="D4" s="141"/>
      <c r="E4" s="132" t="s">
        <v>18</v>
      </c>
      <c r="F4" s="132" t="s">
        <v>126</v>
      </c>
      <c r="G4" s="204" t="s">
        <v>25</v>
      </c>
      <c r="H4" s="132" t="s">
        <v>19</v>
      </c>
      <c r="I4" s="204" t="s">
        <v>20</v>
      </c>
      <c r="J4" s="132" t="s">
        <v>6</v>
      </c>
      <c r="K4" s="132" t="s">
        <v>7</v>
      </c>
      <c r="L4" s="132" t="s">
        <v>24</v>
      </c>
      <c r="M4" s="212" t="s">
        <v>6</v>
      </c>
      <c r="N4" s="212" t="s">
        <v>22</v>
      </c>
      <c r="O4" s="209" t="s">
        <v>6</v>
      </c>
      <c r="P4" s="209" t="s">
        <v>22</v>
      </c>
      <c r="Q4" s="212" t="s">
        <v>6</v>
      </c>
      <c r="R4" s="212" t="s">
        <v>22</v>
      </c>
      <c r="S4" s="141"/>
      <c r="T4" s="141"/>
    </row>
    <row r="5" spans="1:27" s="35" customFormat="1">
      <c r="A5" s="152"/>
      <c r="B5" s="141"/>
      <c r="C5" s="160"/>
      <c r="D5" s="141"/>
      <c r="E5" s="152"/>
      <c r="F5" s="152"/>
      <c r="G5" s="205"/>
      <c r="H5" s="152"/>
      <c r="I5" s="207"/>
      <c r="J5" s="141"/>
      <c r="K5" s="141"/>
      <c r="L5" s="141"/>
      <c r="M5" s="213"/>
      <c r="N5" s="213"/>
      <c r="O5" s="210"/>
      <c r="P5" s="210"/>
      <c r="Q5" s="213"/>
      <c r="R5" s="213"/>
      <c r="S5" s="141"/>
      <c r="T5" s="141"/>
    </row>
    <row r="6" spans="1:27" s="35" customFormat="1">
      <c r="A6" s="152"/>
      <c r="B6" s="141"/>
      <c r="C6" s="160"/>
      <c r="D6" s="141"/>
      <c r="E6" s="152"/>
      <c r="F6" s="152"/>
      <c r="G6" s="205"/>
      <c r="H6" s="152"/>
      <c r="I6" s="207"/>
      <c r="J6" s="141"/>
      <c r="K6" s="141"/>
      <c r="L6" s="141"/>
      <c r="M6" s="213"/>
      <c r="N6" s="213"/>
      <c r="O6" s="210"/>
      <c r="P6" s="210"/>
      <c r="Q6" s="213"/>
      <c r="R6" s="213"/>
      <c r="S6" s="141"/>
      <c r="T6" s="141"/>
    </row>
    <row r="7" spans="1:27" s="35" customFormat="1" ht="88.5" customHeight="1" thickBot="1">
      <c r="A7" s="151"/>
      <c r="B7" s="142"/>
      <c r="C7" s="164"/>
      <c r="D7" s="142"/>
      <c r="E7" s="151"/>
      <c r="F7" s="151"/>
      <c r="G7" s="206"/>
      <c r="H7" s="151"/>
      <c r="I7" s="208"/>
      <c r="J7" s="142"/>
      <c r="K7" s="142"/>
      <c r="L7" s="142"/>
      <c r="M7" s="214"/>
      <c r="N7" s="214"/>
      <c r="O7" s="211"/>
      <c r="P7" s="211"/>
      <c r="Q7" s="214"/>
      <c r="R7" s="214"/>
      <c r="S7" s="142"/>
      <c r="T7" s="142"/>
      <c r="V7" s="35" t="s">
        <v>30</v>
      </c>
    </row>
    <row r="8" spans="1:27" s="35" customFormat="1" ht="13.5" customHeight="1" thickBot="1">
      <c r="A8" s="13">
        <v>1</v>
      </c>
      <c r="B8" s="5">
        <v>2</v>
      </c>
      <c r="C8" s="5">
        <v>3</v>
      </c>
      <c r="D8" s="5"/>
      <c r="E8" s="5">
        <v>4</v>
      </c>
      <c r="F8" s="5">
        <v>5</v>
      </c>
      <c r="G8" s="6">
        <v>6</v>
      </c>
      <c r="H8" s="5">
        <v>7</v>
      </c>
      <c r="I8" s="6">
        <v>8</v>
      </c>
      <c r="J8" s="5">
        <v>9</v>
      </c>
      <c r="K8" s="5">
        <v>10</v>
      </c>
      <c r="L8" s="5">
        <v>11</v>
      </c>
      <c r="M8" s="5">
        <v>12</v>
      </c>
      <c r="N8" s="5">
        <v>13</v>
      </c>
      <c r="O8" s="11">
        <v>12</v>
      </c>
      <c r="P8" s="11">
        <v>13</v>
      </c>
      <c r="Q8" s="5">
        <v>14</v>
      </c>
      <c r="R8" s="5">
        <v>15</v>
      </c>
      <c r="S8" s="5">
        <v>16</v>
      </c>
      <c r="T8" s="5">
        <v>17</v>
      </c>
      <c r="V8" s="36" t="s">
        <v>27</v>
      </c>
      <c r="W8" s="36" t="s">
        <v>28</v>
      </c>
      <c r="X8" s="36" t="s">
        <v>29</v>
      </c>
    </row>
    <row r="9" spans="1:27" ht="30" customHeight="1" thickBot="1">
      <c r="A9" s="161">
        <v>1</v>
      </c>
      <c r="B9" s="156" t="s">
        <v>33</v>
      </c>
      <c r="C9" s="132" t="s">
        <v>84</v>
      </c>
      <c r="D9" s="37" t="s">
        <v>21</v>
      </c>
      <c r="E9" s="40">
        <f>E12+E15</f>
        <v>48096.020999999993</v>
      </c>
      <c r="F9" s="40">
        <f t="shared" ref="E9:F11" si="0">F12+F15</f>
        <v>51558.854000000007</v>
      </c>
      <c r="G9" s="42">
        <f t="shared" ref="G9" si="1">F9-E9</f>
        <v>3462.8330000000133</v>
      </c>
      <c r="H9" s="40">
        <f>H12+H15</f>
        <v>51464.259999999995</v>
      </c>
      <c r="I9" s="61">
        <f>H9/F9*100</f>
        <v>99.816531996618835</v>
      </c>
      <c r="J9" s="145">
        <v>9</v>
      </c>
      <c r="K9" s="145">
        <v>9</v>
      </c>
      <c r="L9" s="145">
        <f>K9/J9*100</f>
        <v>100</v>
      </c>
      <c r="M9" s="145">
        <f>M12+M15</f>
        <v>5</v>
      </c>
      <c r="N9" s="145">
        <f t="shared" ref="N9:R9" si="2">N12+N15</f>
        <v>5</v>
      </c>
      <c r="O9" s="154">
        <f t="shared" si="2"/>
        <v>5</v>
      </c>
      <c r="P9" s="154">
        <f t="shared" si="2"/>
        <v>5</v>
      </c>
      <c r="Q9" s="145">
        <f t="shared" si="2"/>
        <v>4</v>
      </c>
      <c r="R9" s="145">
        <f t="shared" si="2"/>
        <v>4</v>
      </c>
      <c r="S9" s="132" t="s">
        <v>76</v>
      </c>
      <c r="T9" s="132" t="s">
        <v>8</v>
      </c>
      <c r="V9" s="17">
        <f>E10+E11</f>
        <v>48096.020999999993</v>
      </c>
      <c r="W9" s="17">
        <f>F10+F11</f>
        <v>51558.854000000007</v>
      </c>
      <c r="X9" s="17">
        <f>H10+H11</f>
        <v>51464.259999999995</v>
      </c>
      <c r="Y9" s="108">
        <f>V9-E9</f>
        <v>0</v>
      </c>
      <c r="Z9" s="108">
        <f>W9-F9</f>
        <v>0</v>
      </c>
      <c r="AA9" s="108">
        <f>X9-H9</f>
        <v>0</v>
      </c>
    </row>
    <row r="10" spans="1:27" ht="29.25" customHeight="1" thickBot="1">
      <c r="A10" s="162"/>
      <c r="B10" s="157"/>
      <c r="C10" s="141"/>
      <c r="D10" s="37" t="s">
        <v>10</v>
      </c>
      <c r="E10" s="40">
        <f t="shared" si="0"/>
        <v>46793.070999999996</v>
      </c>
      <c r="F10" s="40">
        <f t="shared" si="0"/>
        <v>51558.854000000007</v>
      </c>
      <c r="G10" s="42">
        <f>F10-E10</f>
        <v>4765.7830000000104</v>
      </c>
      <c r="H10" s="40">
        <f>H13+H16</f>
        <v>51464.259999999995</v>
      </c>
      <c r="I10" s="61">
        <f>H10/F10*100</f>
        <v>99.816531996618835</v>
      </c>
      <c r="J10" s="146"/>
      <c r="K10" s="152"/>
      <c r="L10" s="146"/>
      <c r="M10" s="133"/>
      <c r="N10" s="133"/>
      <c r="O10" s="155"/>
      <c r="P10" s="155"/>
      <c r="Q10" s="146"/>
      <c r="R10" s="146"/>
      <c r="S10" s="141"/>
      <c r="T10" s="141"/>
    </row>
    <row r="11" spans="1:27" ht="30.75" customHeight="1" thickBot="1">
      <c r="A11" s="162"/>
      <c r="B11" s="157"/>
      <c r="C11" s="141"/>
      <c r="D11" s="98" t="s">
        <v>26</v>
      </c>
      <c r="E11" s="40">
        <f t="shared" si="0"/>
        <v>1302.95</v>
      </c>
      <c r="F11" s="40">
        <f t="shared" si="0"/>
        <v>0</v>
      </c>
      <c r="G11" s="42">
        <f t="shared" ref="G11:G56" si="3">F11-E11</f>
        <v>-1302.95</v>
      </c>
      <c r="H11" s="40">
        <f>H14+H17</f>
        <v>0</v>
      </c>
      <c r="I11" s="61"/>
      <c r="J11" s="146"/>
      <c r="K11" s="152"/>
      <c r="L11" s="146"/>
      <c r="M11" s="134"/>
      <c r="N11" s="134"/>
      <c r="O11" s="155"/>
      <c r="P11" s="155"/>
      <c r="Q11" s="146"/>
      <c r="R11" s="146"/>
      <c r="S11" s="141"/>
      <c r="T11" s="141"/>
    </row>
    <row r="12" spans="1:27" ht="35.25" customHeight="1" thickBot="1">
      <c r="A12" s="162"/>
      <c r="B12" s="159" t="s">
        <v>34</v>
      </c>
      <c r="C12" s="141"/>
      <c r="D12" s="37" t="s">
        <v>21</v>
      </c>
      <c r="E12" s="41">
        <f>E13+E14</f>
        <v>36787.964999999997</v>
      </c>
      <c r="F12" s="41">
        <f>F13+F14</f>
        <v>40020.158000000003</v>
      </c>
      <c r="G12" s="42">
        <f t="shared" si="3"/>
        <v>3232.1930000000066</v>
      </c>
      <c r="H12" s="41">
        <f>H13+H14</f>
        <v>39949.845999999998</v>
      </c>
      <c r="I12" s="61">
        <f t="shared" ref="I12:I56" si="4">H12/F12*100</f>
        <v>99.82430853971141</v>
      </c>
      <c r="J12" s="132">
        <v>3</v>
      </c>
      <c r="K12" s="132">
        <v>3</v>
      </c>
      <c r="L12" s="132">
        <f>K12/J12*100</f>
        <v>100</v>
      </c>
      <c r="M12" s="132">
        <v>3</v>
      </c>
      <c r="N12" s="132">
        <v>3</v>
      </c>
      <c r="O12" s="137">
        <v>3</v>
      </c>
      <c r="P12" s="137">
        <v>3</v>
      </c>
      <c r="Q12" s="132">
        <v>3</v>
      </c>
      <c r="R12" s="132">
        <v>3</v>
      </c>
      <c r="S12" s="141"/>
      <c r="T12" s="141"/>
    </row>
    <row r="13" spans="1:27" ht="31.5" customHeight="1" thickBot="1">
      <c r="A13" s="162"/>
      <c r="B13" s="152"/>
      <c r="C13" s="141"/>
      <c r="D13" s="37" t="s">
        <v>10</v>
      </c>
      <c r="E13" s="38">
        <v>36125.014999999999</v>
      </c>
      <c r="F13" s="38">
        <v>40020.158000000003</v>
      </c>
      <c r="G13" s="42">
        <f t="shared" si="3"/>
        <v>3895.1430000000037</v>
      </c>
      <c r="H13" s="38">
        <v>39949.845999999998</v>
      </c>
      <c r="I13" s="61">
        <f t="shared" si="4"/>
        <v>99.82430853971141</v>
      </c>
      <c r="J13" s="141"/>
      <c r="K13" s="152"/>
      <c r="L13" s="141"/>
      <c r="M13" s="141"/>
      <c r="N13" s="141"/>
      <c r="O13" s="195"/>
      <c r="P13" s="195"/>
      <c r="Q13" s="141"/>
      <c r="R13" s="141"/>
      <c r="S13" s="141"/>
      <c r="T13" s="141"/>
    </row>
    <row r="14" spans="1:27" ht="29.25" customHeight="1" thickBot="1">
      <c r="A14" s="162"/>
      <c r="B14" s="152"/>
      <c r="C14" s="141"/>
      <c r="D14" s="98" t="s">
        <v>26</v>
      </c>
      <c r="E14" s="43">
        <v>662.95</v>
      </c>
      <c r="F14" s="39">
        <v>0</v>
      </c>
      <c r="G14" s="42">
        <f t="shared" si="3"/>
        <v>-662.95</v>
      </c>
      <c r="H14" s="44">
        <v>0</v>
      </c>
      <c r="I14" s="61"/>
      <c r="J14" s="141"/>
      <c r="K14" s="152"/>
      <c r="L14" s="141"/>
      <c r="M14" s="141"/>
      <c r="N14" s="141"/>
      <c r="O14" s="195"/>
      <c r="P14" s="195"/>
      <c r="Q14" s="141"/>
      <c r="R14" s="141"/>
      <c r="S14" s="141"/>
      <c r="T14" s="141"/>
    </row>
    <row r="15" spans="1:27" ht="30.75" customHeight="1" thickBot="1">
      <c r="A15" s="162"/>
      <c r="B15" s="159" t="s">
        <v>35</v>
      </c>
      <c r="C15" s="141"/>
      <c r="D15" s="37" t="s">
        <v>21</v>
      </c>
      <c r="E15" s="41">
        <f>E16+E17</f>
        <v>11308.056</v>
      </c>
      <c r="F15" s="41">
        <f>F16+F17</f>
        <v>11538.696</v>
      </c>
      <c r="G15" s="42">
        <f t="shared" si="3"/>
        <v>230.63999999999942</v>
      </c>
      <c r="H15" s="41">
        <f>H16+H17</f>
        <v>11514.414000000001</v>
      </c>
      <c r="I15" s="61">
        <f t="shared" si="4"/>
        <v>99.789560276135191</v>
      </c>
      <c r="J15" s="132">
        <v>3</v>
      </c>
      <c r="K15" s="132">
        <v>3</v>
      </c>
      <c r="L15" s="132">
        <v>100</v>
      </c>
      <c r="M15" s="132">
        <v>2</v>
      </c>
      <c r="N15" s="132">
        <v>2</v>
      </c>
      <c r="O15" s="137">
        <v>2</v>
      </c>
      <c r="P15" s="137">
        <v>2</v>
      </c>
      <c r="Q15" s="132">
        <v>1</v>
      </c>
      <c r="R15" s="132">
        <v>1</v>
      </c>
      <c r="S15" s="141"/>
      <c r="T15" s="141"/>
    </row>
    <row r="16" spans="1:27" ht="27.75" customHeight="1" thickBot="1">
      <c r="A16" s="162"/>
      <c r="B16" s="152"/>
      <c r="C16" s="141"/>
      <c r="D16" s="37" t="s">
        <v>10</v>
      </c>
      <c r="E16" s="38">
        <v>10668.056</v>
      </c>
      <c r="F16" s="38">
        <v>11538.696</v>
      </c>
      <c r="G16" s="42">
        <f t="shared" si="3"/>
        <v>870.63999999999942</v>
      </c>
      <c r="H16" s="38">
        <v>11514.414000000001</v>
      </c>
      <c r="I16" s="61">
        <f t="shared" si="4"/>
        <v>99.789560276135191</v>
      </c>
      <c r="J16" s="141"/>
      <c r="K16" s="141"/>
      <c r="L16" s="141"/>
      <c r="M16" s="141"/>
      <c r="N16" s="141"/>
      <c r="O16" s="195"/>
      <c r="P16" s="195"/>
      <c r="Q16" s="141"/>
      <c r="R16" s="141"/>
      <c r="S16" s="141"/>
      <c r="T16" s="141"/>
    </row>
    <row r="17" spans="1:27" ht="22.5" customHeight="1" thickBot="1">
      <c r="A17" s="162"/>
      <c r="B17" s="151"/>
      <c r="C17" s="142"/>
      <c r="D17" s="98" t="s">
        <v>26</v>
      </c>
      <c r="E17" s="38">
        <v>640</v>
      </c>
      <c r="F17" s="38">
        <v>0</v>
      </c>
      <c r="G17" s="42">
        <f t="shared" si="3"/>
        <v>-640</v>
      </c>
      <c r="H17" s="38">
        <v>0</v>
      </c>
      <c r="I17" s="61"/>
      <c r="J17" s="141"/>
      <c r="K17" s="141"/>
      <c r="L17" s="141"/>
      <c r="M17" s="141"/>
      <c r="N17" s="141"/>
      <c r="O17" s="195"/>
      <c r="P17" s="195"/>
      <c r="Q17" s="141"/>
      <c r="R17" s="141"/>
      <c r="S17" s="141"/>
      <c r="T17" s="141"/>
    </row>
    <row r="18" spans="1:27" ht="26.25" customHeight="1" thickBot="1">
      <c r="A18" s="161">
        <v>2</v>
      </c>
      <c r="B18" s="156" t="s">
        <v>72</v>
      </c>
      <c r="C18" s="132" t="s">
        <v>85</v>
      </c>
      <c r="D18" s="37" t="s">
        <v>21</v>
      </c>
      <c r="E18" s="40">
        <f>E23+E26+E31</f>
        <v>133488.992</v>
      </c>
      <c r="F18" s="40">
        <f>F23+F26+F31</f>
        <v>133731.92000000001</v>
      </c>
      <c r="G18" s="42">
        <f t="shared" si="3"/>
        <v>242.92800000001444</v>
      </c>
      <c r="H18" s="40">
        <f>H23+H26+H31</f>
        <v>126172.314</v>
      </c>
      <c r="I18" s="61">
        <f t="shared" si="4"/>
        <v>94.347193998261588</v>
      </c>
      <c r="J18" s="145">
        <v>7</v>
      </c>
      <c r="K18" s="145">
        <v>7</v>
      </c>
      <c r="L18" s="145">
        <v>100</v>
      </c>
      <c r="M18" s="182">
        <f>M23+M26+M31</f>
        <v>14</v>
      </c>
      <c r="N18" s="182">
        <f t="shared" ref="N18:R18" si="5">N23+N26+N31</f>
        <v>13</v>
      </c>
      <c r="O18" s="154">
        <f t="shared" si="5"/>
        <v>35</v>
      </c>
      <c r="P18" s="154">
        <f t="shared" si="5"/>
        <v>32</v>
      </c>
      <c r="Q18" s="147">
        <f t="shared" si="5"/>
        <v>14</v>
      </c>
      <c r="R18" s="147">
        <f t="shared" si="5"/>
        <v>13</v>
      </c>
      <c r="S18" s="132" t="s">
        <v>118</v>
      </c>
      <c r="T18" s="132" t="s">
        <v>8</v>
      </c>
      <c r="V18" s="18">
        <f>E19+E20+E21+E22</f>
        <v>133488.992</v>
      </c>
      <c r="W18" s="18">
        <f>F19+F20+F21+F22</f>
        <v>133731.92000000001</v>
      </c>
      <c r="X18" s="18">
        <f>H19+H20+H21+H22</f>
        <v>126172.31399999998</v>
      </c>
      <c r="Y18" s="109">
        <f>V18-E18</f>
        <v>0</v>
      </c>
      <c r="Z18" s="109">
        <f>W18-F18</f>
        <v>0</v>
      </c>
      <c r="AA18" s="109">
        <f>X18-H18</f>
        <v>0</v>
      </c>
    </row>
    <row r="19" spans="1:27" ht="24.75" customHeight="1" thickBot="1">
      <c r="A19" s="162"/>
      <c r="B19" s="157"/>
      <c r="C19" s="141"/>
      <c r="D19" s="37" t="s">
        <v>11</v>
      </c>
      <c r="E19" s="40">
        <f>E27</f>
        <v>23443.004000000001</v>
      </c>
      <c r="F19" s="40">
        <f>F27</f>
        <v>23443.004000000001</v>
      </c>
      <c r="G19" s="42">
        <f t="shared" si="3"/>
        <v>0</v>
      </c>
      <c r="H19" s="40">
        <f>H27</f>
        <v>16866.322</v>
      </c>
      <c r="I19" s="61">
        <f t="shared" si="4"/>
        <v>71.946078241508644</v>
      </c>
      <c r="J19" s="146"/>
      <c r="K19" s="152"/>
      <c r="L19" s="146"/>
      <c r="M19" s="183"/>
      <c r="N19" s="183"/>
      <c r="O19" s="155"/>
      <c r="P19" s="155"/>
      <c r="Q19" s="148"/>
      <c r="R19" s="148"/>
      <c r="S19" s="141"/>
      <c r="T19" s="141"/>
    </row>
    <row r="20" spans="1:27" ht="27.75" customHeight="1" thickBot="1">
      <c r="A20" s="162"/>
      <c r="B20" s="157"/>
      <c r="C20" s="141"/>
      <c r="D20" s="37" t="s">
        <v>9</v>
      </c>
      <c r="E20" s="40">
        <f>E24+E28+E32</f>
        <v>106614.90700000001</v>
      </c>
      <c r="F20" s="40">
        <f>F24+F28+F32</f>
        <v>106857.83500000001</v>
      </c>
      <c r="G20" s="42">
        <f t="shared" si="3"/>
        <v>242.92799999999988</v>
      </c>
      <c r="H20" s="40">
        <f>H24+H28+H32</f>
        <v>106136.91799999999</v>
      </c>
      <c r="I20" s="61">
        <f t="shared" si="4"/>
        <v>99.325349423371705</v>
      </c>
      <c r="J20" s="146"/>
      <c r="K20" s="152"/>
      <c r="L20" s="146"/>
      <c r="M20" s="183"/>
      <c r="N20" s="183"/>
      <c r="O20" s="155"/>
      <c r="P20" s="155"/>
      <c r="Q20" s="148"/>
      <c r="R20" s="148"/>
      <c r="S20" s="141"/>
      <c r="T20" s="141"/>
    </row>
    <row r="21" spans="1:27" ht="27" customHeight="1" thickBot="1">
      <c r="A21" s="162"/>
      <c r="B21" s="157"/>
      <c r="C21" s="141"/>
      <c r="D21" s="37" t="s">
        <v>10</v>
      </c>
      <c r="E21" s="40">
        <f>E25+E29+E33</f>
        <v>2853.4290000000001</v>
      </c>
      <c r="F21" s="40">
        <f>F25+F29+F33</f>
        <v>3431.0810000000001</v>
      </c>
      <c r="G21" s="42">
        <f t="shared" si="3"/>
        <v>577.65200000000004</v>
      </c>
      <c r="H21" s="40">
        <f>H25+H29+H33</f>
        <v>3169.0740000000001</v>
      </c>
      <c r="I21" s="61">
        <f t="shared" si="4"/>
        <v>92.363718606468339</v>
      </c>
      <c r="J21" s="146"/>
      <c r="K21" s="152"/>
      <c r="L21" s="146"/>
      <c r="M21" s="183"/>
      <c r="N21" s="183"/>
      <c r="O21" s="155"/>
      <c r="P21" s="155"/>
      <c r="Q21" s="148"/>
      <c r="R21" s="148"/>
      <c r="S21" s="141"/>
      <c r="T21" s="141"/>
    </row>
    <row r="22" spans="1:27" ht="27" customHeight="1" thickBot="1">
      <c r="A22" s="162"/>
      <c r="B22" s="51"/>
      <c r="C22" s="141"/>
      <c r="D22" s="37" t="s">
        <v>26</v>
      </c>
      <c r="E22" s="40">
        <f>E30</f>
        <v>577.65200000000004</v>
      </c>
      <c r="F22" s="40">
        <f>F30</f>
        <v>0</v>
      </c>
      <c r="G22" s="42">
        <f t="shared" si="3"/>
        <v>-577.65200000000004</v>
      </c>
      <c r="H22" s="40">
        <f>H30</f>
        <v>0</v>
      </c>
      <c r="I22" s="61"/>
      <c r="J22" s="134"/>
      <c r="K22" s="153"/>
      <c r="L22" s="134"/>
      <c r="M22" s="134"/>
      <c r="N22" s="134"/>
      <c r="O22" s="134"/>
      <c r="P22" s="134"/>
      <c r="Q22" s="134"/>
      <c r="R22" s="134"/>
      <c r="S22" s="141"/>
      <c r="T22" s="141"/>
    </row>
    <row r="23" spans="1:27" ht="24" customHeight="1" thickBot="1">
      <c r="A23" s="162"/>
      <c r="B23" s="159" t="s">
        <v>36</v>
      </c>
      <c r="C23" s="141"/>
      <c r="D23" s="37" t="s">
        <v>21</v>
      </c>
      <c r="E23" s="47">
        <f>E24+E25</f>
        <v>6525.8099999999995</v>
      </c>
      <c r="F23" s="41">
        <f>F24+F25</f>
        <v>6525.8099999999995</v>
      </c>
      <c r="G23" s="42">
        <f t="shared" si="3"/>
        <v>0</v>
      </c>
      <c r="H23" s="41">
        <f>H24+H25</f>
        <v>6470.7070000000003</v>
      </c>
      <c r="I23" s="61">
        <f t="shared" si="4"/>
        <v>99.155614398825591</v>
      </c>
      <c r="J23" s="132">
        <v>1</v>
      </c>
      <c r="K23" s="132">
        <v>1</v>
      </c>
      <c r="L23" s="132">
        <v>100</v>
      </c>
      <c r="M23" s="132">
        <v>4</v>
      </c>
      <c r="N23" s="132">
        <v>4</v>
      </c>
      <c r="O23" s="137">
        <v>6</v>
      </c>
      <c r="P23" s="137">
        <v>6</v>
      </c>
      <c r="Q23" s="149">
        <v>4</v>
      </c>
      <c r="R23" s="149">
        <v>4</v>
      </c>
      <c r="S23" s="141"/>
      <c r="T23" s="141"/>
    </row>
    <row r="24" spans="1:27" ht="23.25" customHeight="1" thickBot="1">
      <c r="A24" s="162"/>
      <c r="B24" s="160"/>
      <c r="C24" s="141"/>
      <c r="D24" s="37" t="s">
        <v>9</v>
      </c>
      <c r="E24" s="46">
        <v>5743.5919999999996</v>
      </c>
      <c r="F24" s="38">
        <v>5743.5919999999996</v>
      </c>
      <c r="G24" s="42">
        <f t="shared" si="3"/>
        <v>0</v>
      </c>
      <c r="H24" s="38">
        <v>5701.3360000000002</v>
      </c>
      <c r="I24" s="61">
        <f>H24/F24*100</f>
        <v>99.264293146170559</v>
      </c>
      <c r="J24" s="141"/>
      <c r="K24" s="141"/>
      <c r="L24" s="141"/>
      <c r="M24" s="141"/>
      <c r="N24" s="141"/>
      <c r="O24" s="195"/>
      <c r="P24" s="195"/>
      <c r="Q24" s="150"/>
      <c r="R24" s="150"/>
      <c r="S24" s="141"/>
      <c r="T24" s="141"/>
    </row>
    <row r="25" spans="1:27" ht="24.75" customHeight="1" thickBot="1">
      <c r="A25" s="162"/>
      <c r="B25" s="164"/>
      <c r="C25" s="141"/>
      <c r="D25" s="37" t="s">
        <v>10</v>
      </c>
      <c r="E25" s="45">
        <v>782.21799999999996</v>
      </c>
      <c r="F25" s="38">
        <v>782.21799999999996</v>
      </c>
      <c r="G25" s="42">
        <f t="shared" si="3"/>
        <v>0</v>
      </c>
      <c r="H25" s="38">
        <v>769.37099999999998</v>
      </c>
      <c r="I25" s="61">
        <f>H25/F25*100</f>
        <v>98.357618975784249</v>
      </c>
      <c r="J25" s="141"/>
      <c r="K25" s="141"/>
      <c r="L25" s="141"/>
      <c r="M25" s="141"/>
      <c r="N25" s="141"/>
      <c r="O25" s="195"/>
      <c r="P25" s="195"/>
      <c r="Q25" s="150"/>
      <c r="R25" s="150"/>
      <c r="S25" s="141"/>
      <c r="T25" s="141"/>
      <c r="X25" s="19"/>
      <c r="Y25" s="19"/>
    </row>
    <row r="26" spans="1:27" ht="33" customHeight="1" thickBot="1">
      <c r="A26" s="162"/>
      <c r="B26" s="159" t="s">
        <v>37</v>
      </c>
      <c r="C26" s="215"/>
      <c r="D26" s="49" t="s">
        <v>21</v>
      </c>
      <c r="E26" s="47">
        <f>E27+E28+E29+E30</f>
        <v>119623.656</v>
      </c>
      <c r="F26" s="53">
        <f>F27+F28+F29+F30</f>
        <v>119623.656</v>
      </c>
      <c r="G26" s="55">
        <f t="shared" si="3"/>
        <v>0</v>
      </c>
      <c r="H26" s="41">
        <f>H27+H28+H29+H30</f>
        <v>112119.15300000001</v>
      </c>
      <c r="I26" s="61">
        <f t="shared" si="4"/>
        <v>93.726572777544931</v>
      </c>
      <c r="J26" s="132">
        <v>3</v>
      </c>
      <c r="K26" s="132">
        <v>3</v>
      </c>
      <c r="L26" s="132">
        <v>100</v>
      </c>
      <c r="M26" s="185">
        <v>6</v>
      </c>
      <c r="N26" s="185">
        <v>5</v>
      </c>
      <c r="O26" s="137">
        <v>23</v>
      </c>
      <c r="P26" s="137">
        <v>20</v>
      </c>
      <c r="Q26" s="149">
        <v>6</v>
      </c>
      <c r="R26" s="149">
        <v>5</v>
      </c>
      <c r="S26" s="141"/>
      <c r="T26" s="141"/>
      <c r="X26" s="20"/>
      <c r="Y26" s="20"/>
    </row>
    <row r="27" spans="1:27" ht="26.25" customHeight="1" thickBot="1">
      <c r="A27" s="162"/>
      <c r="B27" s="160"/>
      <c r="C27" s="215"/>
      <c r="D27" s="49" t="s">
        <v>11</v>
      </c>
      <c r="E27" s="38">
        <v>23443.004000000001</v>
      </c>
      <c r="F27" s="38">
        <v>23443.004000000001</v>
      </c>
      <c r="G27" s="54">
        <f t="shared" si="3"/>
        <v>0</v>
      </c>
      <c r="H27" s="44">
        <v>16866.322</v>
      </c>
      <c r="I27" s="61">
        <f t="shared" si="4"/>
        <v>71.946078241508644</v>
      </c>
      <c r="J27" s="141"/>
      <c r="K27" s="141"/>
      <c r="L27" s="141"/>
      <c r="M27" s="186"/>
      <c r="N27" s="186"/>
      <c r="O27" s="195"/>
      <c r="P27" s="195"/>
      <c r="Q27" s="150"/>
      <c r="R27" s="150"/>
      <c r="S27" s="141"/>
      <c r="T27" s="141"/>
      <c r="X27" s="20"/>
      <c r="Y27" s="20"/>
    </row>
    <row r="28" spans="1:27" ht="23.25" customHeight="1" thickBot="1">
      <c r="A28" s="162"/>
      <c r="B28" s="152"/>
      <c r="C28" s="141"/>
      <c r="D28" s="50" t="s">
        <v>9</v>
      </c>
      <c r="E28" s="38">
        <v>94144.975000000006</v>
      </c>
      <c r="F28" s="38">
        <v>94144.975000000006</v>
      </c>
      <c r="G28" s="42">
        <f t="shared" si="3"/>
        <v>0</v>
      </c>
      <c r="H28" s="44">
        <v>93466.313999999998</v>
      </c>
      <c r="I28" s="61">
        <f t="shared" si="4"/>
        <v>99.279131998282438</v>
      </c>
      <c r="J28" s="141"/>
      <c r="K28" s="141"/>
      <c r="L28" s="141"/>
      <c r="M28" s="186"/>
      <c r="N28" s="186"/>
      <c r="O28" s="195"/>
      <c r="P28" s="195"/>
      <c r="Q28" s="150"/>
      <c r="R28" s="150"/>
      <c r="S28" s="141"/>
      <c r="T28" s="141"/>
    </row>
    <row r="29" spans="1:27" ht="24" customHeight="1" thickBot="1">
      <c r="A29" s="162"/>
      <c r="B29" s="152"/>
      <c r="C29" s="141"/>
      <c r="D29" s="37" t="s">
        <v>10</v>
      </c>
      <c r="E29" s="48">
        <v>1458.0250000000001</v>
      </c>
      <c r="F29" s="38">
        <v>2035.6769999999999</v>
      </c>
      <c r="G29" s="42">
        <f t="shared" si="3"/>
        <v>577.65199999999982</v>
      </c>
      <c r="H29" s="44">
        <v>1786.5170000000001</v>
      </c>
      <c r="I29" s="61">
        <f t="shared" si="4"/>
        <v>87.760337224422145</v>
      </c>
      <c r="J29" s="141"/>
      <c r="K29" s="141"/>
      <c r="L29" s="141"/>
      <c r="M29" s="186"/>
      <c r="N29" s="186"/>
      <c r="O29" s="195"/>
      <c r="P29" s="195"/>
      <c r="Q29" s="150"/>
      <c r="R29" s="150"/>
      <c r="S29" s="141"/>
      <c r="T29" s="141"/>
    </row>
    <row r="30" spans="1:27" ht="24" customHeight="1" thickBot="1">
      <c r="A30" s="162"/>
      <c r="B30" s="158"/>
      <c r="C30" s="141"/>
      <c r="D30" s="98" t="s">
        <v>26</v>
      </c>
      <c r="E30" s="38">
        <v>577.65200000000004</v>
      </c>
      <c r="F30" s="38">
        <v>0</v>
      </c>
      <c r="G30" s="42">
        <f t="shared" si="3"/>
        <v>-577.65200000000004</v>
      </c>
      <c r="H30" s="44">
        <v>0</v>
      </c>
      <c r="I30" s="61"/>
      <c r="J30" s="134"/>
      <c r="K30" s="134"/>
      <c r="L30" s="134"/>
      <c r="M30" s="134"/>
      <c r="N30" s="134"/>
      <c r="O30" s="134"/>
      <c r="P30" s="134"/>
      <c r="Q30" s="134"/>
      <c r="R30" s="134"/>
      <c r="S30" s="141"/>
      <c r="T30" s="141"/>
    </row>
    <row r="31" spans="1:27" ht="23.25" customHeight="1" thickBot="1">
      <c r="A31" s="162"/>
      <c r="B31" s="159" t="s">
        <v>38</v>
      </c>
      <c r="C31" s="141"/>
      <c r="D31" s="49" t="s">
        <v>21</v>
      </c>
      <c r="E31" s="41">
        <f>E32+E33</f>
        <v>7339.5259999999998</v>
      </c>
      <c r="F31" s="47">
        <f>F32+F33</f>
        <v>7582.4539999999997</v>
      </c>
      <c r="G31" s="42">
        <f t="shared" si="3"/>
        <v>242.92799999999988</v>
      </c>
      <c r="H31" s="47">
        <f>H32+H33</f>
        <v>7582.4539999999997</v>
      </c>
      <c r="I31" s="61">
        <f t="shared" si="4"/>
        <v>100</v>
      </c>
      <c r="J31" s="132">
        <v>1</v>
      </c>
      <c r="K31" s="132">
        <v>1</v>
      </c>
      <c r="L31" s="132">
        <v>100</v>
      </c>
      <c r="M31" s="132">
        <v>4</v>
      </c>
      <c r="N31" s="132">
        <v>4</v>
      </c>
      <c r="O31" s="137">
        <v>6</v>
      </c>
      <c r="P31" s="137">
        <v>6</v>
      </c>
      <c r="Q31" s="149">
        <v>4</v>
      </c>
      <c r="R31" s="149">
        <v>4</v>
      </c>
      <c r="S31" s="141"/>
      <c r="T31" s="141"/>
    </row>
    <row r="32" spans="1:27" ht="30" customHeight="1" thickBot="1">
      <c r="A32" s="162"/>
      <c r="B32" s="152"/>
      <c r="C32" s="141"/>
      <c r="D32" s="37" t="s">
        <v>9</v>
      </c>
      <c r="E32" s="38">
        <v>6726.34</v>
      </c>
      <c r="F32" s="52">
        <v>6969.268</v>
      </c>
      <c r="G32" s="42">
        <f t="shared" si="3"/>
        <v>242.92799999999988</v>
      </c>
      <c r="H32" s="38">
        <v>6969.268</v>
      </c>
      <c r="I32" s="61">
        <f t="shared" si="4"/>
        <v>100</v>
      </c>
      <c r="J32" s="141"/>
      <c r="K32" s="141"/>
      <c r="L32" s="141"/>
      <c r="M32" s="141"/>
      <c r="N32" s="141"/>
      <c r="O32" s="195"/>
      <c r="P32" s="195"/>
      <c r="Q32" s="150"/>
      <c r="R32" s="150"/>
      <c r="S32" s="141"/>
      <c r="T32" s="141"/>
    </row>
    <row r="33" spans="1:27" ht="27.75" customHeight="1" thickBot="1">
      <c r="A33" s="162"/>
      <c r="B33" s="151"/>
      <c r="C33" s="141"/>
      <c r="D33" s="37" t="s">
        <v>10</v>
      </c>
      <c r="E33" s="43">
        <v>613.18600000000004</v>
      </c>
      <c r="F33" s="38">
        <v>613.18600000000004</v>
      </c>
      <c r="G33" s="42">
        <f t="shared" si="3"/>
        <v>0</v>
      </c>
      <c r="H33" s="43">
        <v>613.18600000000004</v>
      </c>
      <c r="I33" s="61">
        <f t="shared" si="4"/>
        <v>100</v>
      </c>
      <c r="J33" s="141"/>
      <c r="K33" s="141"/>
      <c r="L33" s="141"/>
      <c r="M33" s="141"/>
      <c r="N33" s="141"/>
      <c r="O33" s="195"/>
      <c r="P33" s="195"/>
      <c r="Q33" s="150"/>
      <c r="R33" s="150"/>
      <c r="S33" s="141"/>
      <c r="T33" s="141"/>
    </row>
    <row r="34" spans="1:27" ht="23.25" customHeight="1" thickBot="1">
      <c r="A34" s="161">
        <v>3</v>
      </c>
      <c r="B34" s="156" t="s">
        <v>39</v>
      </c>
      <c r="C34" s="132" t="s">
        <v>106</v>
      </c>
      <c r="D34" s="49" t="s">
        <v>21</v>
      </c>
      <c r="E34" s="40">
        <f>E37+E40+E43</f>
        <v>419389.36599999998</v>
      </c>
      <c r="F34" s="40">
        <f>F37+F40+F43</f>
        <v>438540.30599999998</v>
      </c>
      <c r="G34" s="42">
        <f t="shared" si="3"/>
        <v>19150.940000000002</v>
      </c>
      <c r="H34" s="40">
        <f>H37+H40+H43</f>
        <v>438231.64500000002</v>
      </c>
      <c r="I34" s="61">
        <f t="shared" si="4"/>
        <v>99.929616275681639</v>
      </c>
      <c r="J34" s="145">
        <v>23</v>
      </c>
      <c r="K34" s="145" t="s">
        <v>121</v>
      </c>
      <c r="L34" s="132">
        <v>87</v>
      </c>
      <c r="M34" s="145">
        <f t="shared" ref="M34:R34" si="6">M37+M40+M43</f>
        <v>13</v>
      </c>
      <c r="N34" s="145">
        <f t="shared" si="6"/>
        <v>13</v>
      </c>
      <c r="O34" s="188">
        <f t="shared" si="6"/>
        <v>13</v>
      </c>
      <c r="P34" s="154">
        <f t="shared" si="6"/>
        <v>13</v>
      </c>
      <c r="Q34" s="147">
        <f t="shared" si="6"/>
        <v>13</v>
      </c>
      <c r="R34" s="191">
        <f t="shared" si="6"/>
        <v>13</v>
      </c>
      <c r="S34" s="194" t="s">
        <v>76</v>
      </c>
      <c r="T34" s="132" t="s">
        <v>8</v>
      </c>
      <c r="V34" s="18">
        <f>E35+E36</f>
        <v>419389.36599999992</v>
      </c>
      <c r="W34" s="18">
        <f>F35+F36</f>
        <v>438540.30599999998</v>
      </c>
      <c r="X34" s="18">
        <f>H35+H36</f>
        <v>438231.64500000002</v>
      </c>
      <c r="Y34" s="109">
        <f>V34-E34</f>
        <v>0</v>
      </c>
      <c r="Z34" s="109">
        <f>W34-F34</f>
        <v>0</v>
      </c>
      <c r="AA34" s="109">
        <f>X34-H34</f>
        <v>0</v>
      </c>
    </row>
    <row r="35" spans="1:27" ht="22.5" customHeight="1" thickBot="1">
      <c r="A35" s="162"/>
      <c r="B35" s="157"/>
      <c r="C35" s="141"/>
      <c r="D35" s="37" t="s">
        <v>9</v>
      </c>
      <c r="E35" s="40">
        <f>E38+E41</f>
        <v>312119.08099999995</v>
      </c>
      <c r="F35" s="40">
        <f>F38+F41</f>
        <v>330195.29499999998</v>
      </c>
      <c r="G35" s="42">
        <f t="shared" si="3"/>
        <v>18076.214000000036</v>
      </c>
      <c r="H35" s="40">
        <f>H38+H41</f>
        <v>330166.50099999999</v>
      </c>
      <c r="I35" s="61">
        <f t="shared" si="4"/>
        <v>99.991279706150877</v>
      </c>
      <c r="J35" s="146"/>
      <c r="K35" s="146"/>
      <c r="L35" s="141"/>
      <c r="M35" s="146"/>
      <c r="N35" s="146"/>
      <c r="O35" s="189"/>
      <c r="P35" s="155"/>
      <c r="Q35" s="148"/>
      <c r="R35" s="192"/>
      <c r="S35" s="143"/>
      <c r="T35" s="141"/>
      <c r="W35" s="21"/>
    </row>
    <row r="36" spans="1:27" ht="23.25" customHeight="1" thickBot="1">
      <c r="A36" s="162"/>
      <c r="B36" s="157"/>
      <c r="C36" s="141"/>
      <c r="D36" s="49" t="s">
        <v>10</v>
      </c>
      <c r="E36" s="83">
        <f>E39+E42+E44</f>
        <v>107270.285</v>
      </c>
      <c r="F36" s="83">
        <f>F39+F42+F44</f>
        <v>108345.011</v>
      </c>
      <c r="G36" s="42">
        <f t="shared" si="3"/>
        <v>1074.7259999999951</v>
      </c>
      <c r="H36" s="83">
        <f>H39+H42+H44</f>
        <v>108065.144</v>
      </c>
      <c r="I36" s="61">
        <f t="shared" si="4"/>
        <v>99.741689075097327</v>
      </c>
      <c r="J36" s="181"/>
      <c r="K36" s="181"/>
      <c r="L36" s="142"/>
      <c r="M36" s="181"/>
      <c r="N36" s="181"/>
      <c r="O36" s="189"/>
      <c r="P36" s="155"/>
      <c r="Q36" s="190"/>
      <c r="R36" s="193"/>
      <c r="S36" s="143"/>
      <c r="T36" s="141"/>
    </row>
    <row r="37" spans="1:27" ht="23.25" customHeight="1" thickBot="1">
      <c r="A37" s="162"/>
      <c r="B37" s="159" t="s">
        <v>40</v>
      </c>
      <c r="C37" s="141"/>
      <c r="D37" s="49" t="s">
        <v>21</v>
      </c>
      <c r="E37" s="83">
        <f>E38+E39</f>
        <v>16013.216999999999</v>
      </c>
      <c r="F37" s="83">
        <f>F38+F39</f>
        <v>16014.218999999999</v>
      </c>
      <c r="G37" s="42">
        <f t="shared" si="3"/>
        <v>1.0020000000004075</v>
      </c>
      <c r="H37" s="83">
        <f>H38+H39</f>
        <v>15994.706</v>
      </c>
      <c r="I37" s="105">
        <f t="shared" si="4"/>
        <v>99.878152034763616</v>
      </c>
      <c r="J37" s="132">
        <v>2</v>
      </c>
      <c r="K37" s="132">
        <v>2</v>
      </c>
      <c r="L37" s="217">
        <v>100</v>
      </c>
      <c r="M37" s="132">
        <v>4</v>
      </c>
      <c r="N37" s="132">
        <v>4</v>
      </c>
      <c r="O37" s="137">
        <v>4</v>
      </c>
      <c r="P37" s="137">
        <v>4</v>
      </c>
      <c r="Q37" s="149">
        <v>4</v>
      </c>
      <c r="R37" s="149">
        <v>4</v>
      </c>
      <c r="S37" s="143"/>
      <c r="T37" s="141"/>
    </row>
    <row r="38" spans="1:27" ht="21.75" customHeight="1" thickBot="1">
      <c r="A38" s="162"/>
      <c r="B38" s="160"/>
      <c r="C38" s="141"/>
      <c r="D38" s="37" t="s">
        <v>9</v>
      </c>
      <c r="E38" s="38">
        <v>439.99700000000001</v>
      </c>
      <c r="F38" s="38">
        <v>439.99700000000001</v>
      </c>
      <c r="G38" s="42">
        <f t="shared" si="3"/>
        <v>0</v>
      </c>
      <c r="H38" s="38">
        <v>439.99700000000001</v>
      </c>
      <c r="I38" s="105">
        <f t="shared" si="4"/>
        <v>100</v>
      </c>
      <c r="J38" s="141"/>
      <c r="K38" s="141"/>
      <c r="L38" s="217"/>
      <c r="M38" s="141"/>
      <c r="N38" s="141"/>
      <c r="O38" s="195"/>
      <c r="P38" s="195"/>
      <c r="Q38" s="150"/>
      <c r="R38" s="150"/>
      <c r="S38" s="143"/>
      <c r="T38" s="141"/>
    </row>
    <row r="39" spans="1:27" ht="23.25" customHeight="1" thickBot="1">
      <c r="A39" s="162"/>
      <c r="B39" s="160"/>
      <c r="C39" s="141"/>
      <c r="D39" s="49" t="s">
        <v>10</v>
      </c>
      <c r="E39" s="38">
        <v>15573.22</v>
      </c>
      <c r="F39" s="38">
        <v>15574.222</v>
      </c>
      <c r="G39" s="42">
        <f t="shared" si="3"/>
        <v>1.0020000000004075</v>
      </c>
      <c r="H39" s="38">
        <v>15554.709000000001</v>
      </c>
      <c r="I39" s="105">
        <f t="shared" si="4"/>
        <v>99.874709632365594</v>
      </c>
      <c r="J39" s="142"/>
      <c r="K39" s="142"/>
      <c r="L39" s="217"/>
      <c r="M39" s="142"/>
      <c r="N39" s="142"/>
      <c r="O39" s="195"/>
      <c r="P39" s="195"/>
      <c r="Q39" s="150"/>
      <c r="R39" s="150"/>
      <c r="S39" s="143"/>
      <c r="T39" s="141"/>
    </row>
    <row r="40" spans="1:27" ht="21.75" customHeight="1" thickBot="1">
      <c r="A40" s="162"/>
      <c r="B40" s="216" t="s">
        <v>41</v>
      </c>
      <c r="C40" s="141"/>
      <c r="D40" s="49" t="s">
        <v>21</v>
      </c>
      <c r="E40" s="83">
        <f>E41+E42</f>
        <v>373954.70399999997</v>
      </c>
      <c r="F40" s="83">
        <f>F41+F42</f>
        <v>392201.73</v>
      </c>
      <c r="G40" s="42">
        <f t="shared" si="3"/>
        <v>18247.026000000013</v>
      </c>
      <c r="H40" s="83">
        <f>H41+H42</f>
        <v>392022.53100000002</v>
      </c>
      <c r="I40" s="105">
        <f t="shared" si="4"/>
        <v>99.954309482520657</v>
      </c>
      <c r="J40" s="172">
        <v>11</v>
      </c>
      <c r="K40" s="172" t="s">
        <v>111</v>
      </c>
      <c r="L40" s="172">
        <v>81.8</v>
      </c>
      <c r="M40" s="172">
        <v>4</v>
      </c>
      <c r="N40" s="172">
        <v>4</v>
      </c>
      <c r="O40" s="219">
        <v>4</v>
      </c>
      <c r="P40" s="219">
        <v>4</v>
      </c>
      <c r="Q40" s="172">
        <v>6</v>
      </c>
      <c r="R40" s="172">
        <v>6</v>
      </c>
      <c r="S40" s="143"/>
      <c r="T40" s="141"/>
    </row>
    <row r="41" spans="1:27" ht="22.5" customHeight="1" thickBot="1">
      <c r="A41" s="162"/>
      <c r="B41" s="152"/>
      <c r="C41" s="141"/>
      <c r="D41" s="49" t="s">
        <v>9</v>
      </c>
      <c r="E41" s="73">
        <v>311679.08399999997</v>
      </c>
      <c r="F41" s="76">
        <v>329755.29800000001</v>
      </c>
      <c r="G41" s="42">
        <f t="shared" si="3"/>
        <v>18076.214000000036</v>
      </c>
      <c r="H41" s="74">
        <v>329726.50400000002</v>
      </c>
      <c r="I41" s="105">
        <f t="shared" si="4"/>
        <v>99.99126807054364</v>
      </c>
      <c r="J41" s="187"/>
      <c r="K41" s="187"/>
      <c r="L41" s="187"/>
      <c r="M41" s="187"/>
      <c r="N41" s="187"/>
      <c r="O41" s="220"/>
      <c r="P41" s="220"/>
      <c r="Q41" s="187"/>
      <c r="R41" s="187"/>
      <c r="S41" s="143"/>
      <c r="T41" s="141"/>
    </row>
    <row r="42" spans="1:27" ht="22.5" customHeight="1" thickBot="1">
      <c r="A42" s="162"/>
      <c r="B42" s="151"/>
      <c r="C42" s="141"/>
      <c r="D42" s="49" t="s">
        <v>10</v>
      </c>
      <c r="E42" s="38">
        <v>62275.62</v>
      </c>
      <c r="F42" s="44">
        <v>62446.432000000001</v>
      </c>
      <c r="G42" s="42">
        <f t="shared" si="3"/>
        <v>170.81199999999808</v>
      </c>
      <c r="H42" s="95">
        <v>62296.027000000002</v>
      </c>
      <c r="I42" s="105">
        <f t="shared" si="4"/>
        <v>99.759145566555347</v>
      </c>
      <c r="J42" s="173"/>
      <c r="K42" s="173"/>
      <c r="L42" s="173"/>
      <c r="M42" s="173"/>
      <c r="N42" s="173"/>
      <c r="O42" s="221"/>
      <c r="P42" s="221"/>
      <c r="Q42" s="218"/>
      <c r="R42" s="218"/>
      <c r="S42" s="143"/>
      <c r="T42" s="141"/>
    </row>
    <row r="43" spans="1:27" ht="30" customHeight="1" thickBot="1">
      <c r="A43" s="162"/>
      <c r="B43" s="159" t="s">
        <v>42</v>
      </c>
      <c r="C43" s="141"/>
      <c r="D43" s="49" t="s">
        <v>21</v>
      </c>
      <c r="E43" s="47">
        <f>E44</f>
        <v>29421.445</v>
      </c>
      <c r="F43" s="47">
        <f>F44</f>
        <v>30324.357</v>
      </c>
      <c r="G43" s="42">
        <f t="shared" si="3"/>
        <v>902.91200000000026</v>
      </c>
      <c r="H43" s="47">
        <f>H44</f>
        <v>30214.407999999999</v>
      </c>
      <c r="I43" s="61">
        <f t="shared" si="4"/>
        <v>99.637423474469713</v>
      </c>
      <c r="J43" s="141">
        <v>6</v>
      </c>
      <c r="K43" s="141" t="s">
        <v>122</v>
      </c>
      <c r="L43" s="132">
        <v>83.3</v>
      </c>
      <c r="M43" s="132">
        <v>5</v>
      </c>
      <c r="N43" s="132">
        <v>5</v>
      </c>
      <c r="O43" s="195">
        <v>5</v>
      </c>
      <c r="P43" s="195">
        <v>5</v>
      </c>
      <c r="Q43" s="141">
        <v>3</v>
      </c>
      <c r="R43" s="141">
        <v>3</v>
      </c>
      <c r="S43" s="141"/>
      <c r="T43" s="141"/>
    </row>
    <row r="44" spans="1:27" ht="27" customHeight="1" thickBot="1">
      <c r="A44" s="162"/>
      <c r="B44" s="160"/>
      <c r="C44" s="141"/>
      <c r="D44" s="49" t="s">
        <v>10</v>
      </c>
      <c r="E44" s="38">
        <v>29421.445</v>
      </c>
      <c r="F44" s="39">
        <v>30324.357</v>
      </c>
      <c r="G44" s="42">
        <f t="shared" si="3"/>
        <v>902.91200000000026</v>
      </c>
      <c r="H44" s="62">
        <v>30214.407999999999</v>
      </c>
      <c r="I44" s="61">
        <f t="shared" si="4"/>
        <v>99.637423474469713</v>
      </c>
      <c r="J44" s="141"/>
      <c r="K44" s="164"/>
      <c r="L44" s="141"/>
      <c r="M44" s="141"/>
      <c r="N44" s="141"/>
      <c r="O44" s="195"/>
      <c r="P44" s="195"/>
      <c r="Q44" s="141"/>
      <c r="R44" s="141"/>
      <c r="S44" s="141"/>
      <c r="T44" s="141"/>
    </row>
    <row r="45" spans="1:27" ht="26.25" customHeight="1" thickBot="1">
      <c r="A45" s="161">
        <v>4</v>
      </c>
      <c r="B45" s="156" t="s">
        <v>43</v>
      </c>
      <c r="C45" s="132" t="s">
        <v>105</v>
      </c>
      <c r="D45" s="49" t="s">
        <v>21</v>
      </c>
      <c r="E45" s="40">
        <f>E48+E50</f>
        <v>12787.159</v>
      </c>
      <c r="F45" s="40">
        <f>F48+F50</f>
        <v>12787.159</v>
      </c>
      <c r="G45" s="42">
        <f t="shared" si="3"/>
        <v>0</v>
      </c>
      <c r="H45" s="40">
        <f>H48+H50</f>
        <v>11965.635</v>
      </c>
      <c r="I45" s="61">
        <f t="shared" si="4"/>
        <v>93.575398569768325</v>
      </c>
      <c r="J45" s="145">
        <v>15</v>
      </c>
      <c r="K45" s="145">
        <v>15</v>
      </c>
      <c r="L45" s="145">
        <v>100</v>
      </c>
      <c r="M45" s="145">
        <f>M48+M50</f>
        <v>2</v>
      </c>
      <c r="N45" s="145">
        <f t="shared" ref="N45:Q45" si="7">N48+N50</f>
        <v>2</v>
      </c>
      <c r="O45" s="154">
        <f t="shared" si="7"/>
        <v>15</v>
      </c>
      <c r="P45" s="154">
        <f t="shared" si="7"/>
        <v>13</v>
      </c>
      <c r="Q45" s="145">
        <f t="shared" si="7"/>
        <v>15</v>
      </c>
      <c r="R45" s="145">
        <f t="shared" ref="R45" si="8">R48+R50</f>
        <v>13</v>
      </c>
      <c r="S45" s="185" t="s">
        <v>76</v>
      </c>
      <c r="T45" s="222" t="s">
        <v>8</v>
      </c>
      <c r="V45" s="22">
        <f>E46+E47</f>
        <v>12787.159</v>
      </c>
      <c r="W45" s="22">
        <f>F46+F47</f>
        <v>12787.159</v>
      </c>
      <c r="X45" s="22">
        <f>H46+H47</f>
        <v>11965.635</v>
      </c>
      <c r="Y45" s="109">
        <f>V45-E45</f>
        <v>0</v>
      </c>
      <c r="Z45" s="109">
        <f>W45-F45</f>
        <v>0</v>
      </c>
      <c r="AA45" s="109">
        <f>X45-H45</f>
        <v>0</v>
      </c>
    </row>
    <row r="46" spans="1:27" ht="28.5" customHeight="1" thickBot="1">
      <c r="A46" s="162"/>
      <c r="B46" s="157"/>
      <c r="C46" s="141"/>
      <c r="D46" s="37" t="s">
        <v>10</v>
      </c>
      <c r="E46" s="40">
        <f>E49+E51</f>
        <v>12480.153</v>
      </c>
      <c r="F46" s="40">
        <f>F49+F51</f>
        <v>12787.159</v>
      </c>
      <c r="G46" s="42">
        <f t="shared" si="3"/>
        <v>307.0059999999994</v>
      </c>
      <c r="H46" s="40">
        <f>H49+H51</f>
        <v>11965.635</v>
      </c>
      <c r="I46" s="61">
        <f t="shared" si="4"/>
        <v>93.575398569768325</v>
      </c>
      <c r="J46" s="146"/>
      <c r="K46" s="152"/>
      <c r="L46" s="146"/>
      <c r="M46" s="146"/>
      <c r="N46" s="146"/>
      <c r="O46" s="155"/>
      <c r="P46" s="155"/>
      <c r="Q46" s="146"/>
      <c r="R46" s="146"/>
      <c r="S46" s="186"/>
      <c r="T46" s="223"/>
    </row>
    <row r="47" spans="1:27" ht="30" customHeight="1" thickBot="1">
      <c r="A47" s="162"/>
      <c r="B47" s="158"/>
      <c r="C47" s="141"/>
      <c r="D47" s="98" t="s">
        <v>26</v>
      </c>
      <c r="E47" s="40">
        <f>E52</f>
        <v>307.00599999999997</v>
      </c>
      <c r="F47" s="40">
        <f>F52</f>
        <v>0</v>
      </c>
      <c r="G47" s="42"/>
      <c r="H47" s="40">
        <f>H52</f>
        <v>0</v>
      </c>
      <c r="I47" s="61"/>
      <c r="J47" s="134"/>
      <c r="K47" s="153"/>
      <c r="L47" s="134"/>
      <c r="M47" s="134"/>
      <c r="N47" s="134"/>
      <c r="O47" s="134"/>
      <c r="P47" s="134"/>
      <c r="Q47" s="134"/>
      <c r="R47" s="134"/>
      <c r="S47" s="186"/>
      <c r="T47" s="223"/>
    </row>
    <row r="48" spans="1:27" ht="32.25" customHeight="1" thickBot="1">
      <c r="A48" s="162"/>
      <c r="B48" s="159" t="s">
        <v>40</v>
      </c>
      <c r="C48" s="141"/>
      <c r="D48" s="49" t="s">
        <v>21</v>
      </c>
      <c r="E48" s="47">
        <f>E49</f>
        <v>6242.3450000000003</v>
      </c>
      <c r="F48" s="47">
        <f>F49</f>
        <v>6242.3450000000003</v>
      </c>
      <c r="G48" s="42">
        <f t="shared" si="3"/>
        <v>0</v>
      </c>
      <c r="H48" s="47">
        <f>H49</f>
        <v>6234.4279999999999</v>
      </c>
      <c r="I48" s="61">
        <f t="shared" si="4"/>
        <v>99.873172661876268</v>
      </c>
      <c r="J48" s="132">
        <v>1</v>
      </c>
      <c r="K48" s="132">
        <v>1</v>
      </c>
      <c r="L48" s="132">
        <v>100</v>
      </c>
      <c r="M48" s="132">
        <v>1</v>
      </c>
      <c r="N48" s="132">
        <v>1</v>
      </c>
      <c r="O48" s="154">
        <v>1</v>
      </c>
      <c r="P48" s="154">
        <v>1</v>
      </c>
      <c r="Q48" s="132">
        <v>1</v>
      </c>
      <c r="R48" s="132">
        <v>1</v>
      </c>
      <c r="S48" s="186"/>
      <c r="T48" s="223"/>
    </row>
    <row r="49" spans="1:27" ht="39.75" customHeight="1" thickBot="1">
      <c r="A49" s="162"/>
      <c r="B49" s="164"/>
      <c r="C49" s="141"/>
      <c r="D49" s="49" t="s">
        <v>10</v>
      </c>
      <c r="E49" s="63">
        <v>6242.3450000000003</v>
      </c>
      <c r="F49" s="38">
        <v>6242.3450000000003</v>
      </c>
      <c r="G49" s="42">
        <f t="shared" si="3"/>
        <v>0</v>
      </c>
      <c r="H49" s="67">
        <v>6234.4279999999999</v>
      </c>
      <c r="I49" s="61">
        <f t="shared" si="4"/>
        <v>99.873172661876268</v>
      </c>
      <c r="J49" s="142"/>
      <c r="K49" s="151"/>
      <c r="L49" s="142"/>
      <c r="M49" s="142"/>
      <c r="N49" s="142"/>
      <c r="O49" s="155"/>
      <c r="P49" s="155"/>
      <c r="Q49" s="142"/>
      <c r="R49" s="142"/>
      <c r="S49" s="186"/>
      <c r="T49" s="223"/>
    </row>
    <row r="50" spans="1:27" ht="33" customHeight="1" thickBot="1">
      <c r="A50" s="162"/>
      <c r="B50" s="159" t="s">
        <v>44</v>
      </c>
      <c r="C50" s="141"/>
      <c r="D50" s="49" t="s">
        <v>21</v>
      </c>
      <c r="E50" s="41">
        <f>E51+E52</f>
        <v>6544.8140000000003</v>
      </c>
      <c r="F50" s="41">
        <f>F51+F52</f>
        <v>6544.8140000000003</v>
      </c>
      <c r="G50" s="42">
        <f t="shared" si="3"/>
        <v>0</v>
      </c>
      <c r="H50" s="41">
        <f>H51+H52</f>
        <v>5731.2070000000003</v>
      </c>
      <c r="I50" s="61">
        <f t="shared" si="4"/>
        <v>87.568676512426478</v>
      </c>
      <c r="J50" s="132">
        <v>12</v>
      </c>
      <c r="K50" s="132">
        <v>12</v>
      </c>
      <c r="L50" s="132">
        <v>100</v>
      </c>
      <c r="M50" s="132">
        <v>1</v>
      </c>
      <c r="N50" s="132">
        <v>1</v>
      </c>
      <c r="O50" s="137">
        <v>14</v>
      </c>
      <c r="P50" s="137">
        <v>12</v>
      </c>
      <c r="Q50" s="132">
        <v>14</v>
      </c>
      <c r="R50" s="132">
        <v>12</v>
      </c>
      <c r="S50" s="186"/>
      <c r="T50" s="223"/>
    </row>
    <row r="51" spans="1:27" ht="27.75" customHeight="1" thickBot="1">
      <c r="A51" s="162"/>
      <c r="B51" s="160"/>
      <c r="C51" s="141"/>
      <c r="D51" s="37" t="s">
        <v>10</v>
      </c>
      <c r="E51" s="38">
        <v>6237.808</v>
      </c>
      <c r="F51" s="38">
        <v>6544.8140000000003</v>
      </c>
      <c r="G51" s="42">
        <f>F51-E51</f>
        <v>307.00600000000031</v>
      </c>
      <c r="H51" s="38">
        <v>5731.2070000000003</v>
      </c>
      <c r="I51" s="61">
        <f>H51/F51*100</f>
        <v>87.568676512426478</v>
      </c>
      <c r="J51" s="141"/>
      <c r="K51" s="141"/>
      <c r="L51" s="141"/>
      <c r="M51" s="141"/>
      <c r="N51" s="141"/>
      <c r="O51" s="138"/>
      <c r="P51" s="138"/>
      <c r="Q51" s="141"/>
      <c r="R51" s="141"/>
      <c r="S51" s="186"/>
      <c r="T51" s="223"/>
    </row>
    <row r="52" spans="1:27" ht="30" customHeight="1" thickBot="1">
      <c r="A52" s="136"/>
      <c r="B52" s="158"/>
      <c r="C52" s="136"/>
      <c r="D52" s="98" t="s">
        <v>26</v>
      </c>
      <c r="E52" s="38">
        <v>307.00599999999997</v>
      </c>
      <c r="F52" s="38"/>
      <c r="G52" s="42">
        <f>F52-E52</f>
        <v>-307.00599999999997</v>
      </c>
      <c r="H52" s="38"/>
      <c r="I52" s="61"/>
      <c r="J52" s="134"/>
      <c r="K52" s="134"/>
      <c r="L52" s="134"/>
      <c r="M52" s="134"/>
      <c r="N52" s="134"/>
      <c r="O52" s="134"/>
      <c r="P52" s="134"/>
      <c r="Q52" s="134"/>
      <c r="R52" s="134"/>
      <c r="S52" s="78"/>
      <c r="T52" s="81"/>
    </row>
    <row r="53" spans="1:27" ht="41.25" customHeight="1" thickBot="1">
      <c r="A53" s="161">
        <v>5</v>
      </c>
      <c r="B53" s="156" t="s">
        <v>48</v>
      </c>
      <c r="C53" s="132" t="s">
        <v>104</v>
      </c>
      <c r="D53" s="49" t="s">
        <v>21</v>
      </c>
      <c r="E53" s="40">
        <f>E55</f>
        <v>120</v>
      </c>
      <c r="F53" s="40">
        <f>F55</f>
        <v>120</v>
      </c>
      <c r="G53" s="61">
        <f t="shared" si="3"/>
        <v>0</v>
      </c>
      <c r="H53" s="40">
        <f>H55</f>
        <v>120</v>
      </c>
      <c r="I53" s="61">
        <f t="shared" si="4"/>
        <v>100</v>
      </c>
      <c r="J53" s="145">
        <v>5</v>
      </c>
      <c r="K53" s="132" t="s">
        <v>112</v>
      </c>
      <c r="L53" s="145">
        <v>20</v>
      </c>
      <c r="M53" s="145">
        <v>1</v>
      </c>
      <c r="N53" s="145">
        <v>1</v>
      </c>
      <c r="O53" s="154">
        <v>1</v>
      </c>
      <c r="P53" s="154">
        <v>1</v>
      </c>
      <c r="Q53" s="182">
        <v>1</v>
      </c>
      <c r="R53" s="182">
        <v>1</v>
      </c>
      <c r="S53" s="132" t="s">
        <v>113</v>
      </c>
      <c r="T53" s="159" t="s">
        <v>8</v>
      </c>
      <c r="V53" s="22">
        <f>E54</f>
        <v>120</v>
      </c>
      <c r="W53" s="22">
        <f>F54</f>
        <v>120</v>
      </c>
      <c r="X53" s="22">
        <f>H54</f>
        <v>120</v>
      </c>
      <c r="Y53" s="109">
        <f>V53-E53</f>
        <v>0</v>
      </c>
      <c r="Z53" s="109">
        <f>W53-F53</f>
        <v>0</v>
      </c>
      <c r="AA53" s="109">
        <f>X53-H53</f>
        <v>0</v>
      </c>
    </row>
    <row r="54" spans="1:27" ht="44.25" customHeight="1" thickBot="1">
      <c r="A54" s="162"/>
      <c r="B54" s="157"/>
      <c r="C54" s="141"/>
      <c r="D54" s="49" t="s">
        <v>10</v>
      </c>
      <c r="E54" s="40">
        <f>E56</f>
        <v>120</v>
      </c>
      <c r="F54" s="40">
        <f>F56</f>
        <v>120</v>
      </c>
      <c r="G54" s="61">
        <f t="shared" si="3"/>
        <v>0</v>
      </c>
      <c r="H54" s="40">
        <f>H56</f>
        <v>120</v>
      </c>
      <c r="I54" s="61">
        <f t="shared" si="4"/>
        <v>100</v>
      </c>
      <c r="J54" s="146"/>
      <c r="K54" s="151"/>
      <c r="L54" s="146"/>
      <c r="M54" s="146"/>
      <c r="N54" s="146"/>
      <c r="O54" s="155"/>
      <c r="P54" s="155"/>
      <c r="Q54" s="183"/>
      <c r="R54" s="183"/>
      <c r="S54" s="141"/>
      <c r="T54" s="160"/>
    </row>
    <row r="55" spans="1:27" ht="29.25" customHeight="1" thickBot="1">
      <c r="A55" s="162"/>
      <c r="B55" s="159" t="s">
        <v>49</v>
      </c>
      <c r="C55" s="141"/>
      <c r="D55" s="49" t="s">
        <v>21</v>
      </c>
      <c r="E55" s="41">
        <f>E56</f>
        <v>120</v>
      </c>
      <c r="F55" s="41">
        <f>F56</f>
        <v>120</v>
      </c>
      <c r="G55" s="61">
        <f t="shared" si="3"/>
        <v>0</v>
      </c>
      <c r="H55" s="41">
        <f>H56</f>
        <v>120</v>
      </c>
      <c r="I55" s="61">
        <f t="shared" si="4"/>
        <v>100</v>
      </c>
      <c r="J55" s="132">
        <v>5</v>
      </c>
      <c r="K55" s="132" t="s">
        <v>112</v>
      </c>
      <c r="L55" s="132">
        <v>20</v>
      </c>
      <c r="M55" s="132">
        <v>1</v>
      </c>
      <c r="N55" s="132">
        <v>1</v>
      </c>
      <c r="O55" s="137">
        <v>1</v>
      </c>
      <c r="P55" s="137">
        <v>1</v>
      </c>
      <c r="Q55" s="185">
        <v>1</v>
      </c>
      <c r="R55" s="185">
        <v>1</v>
      </c>
      <c r="S55" s="141"/>
      <c r="T55" s="160"/>
    </row>
    <row r="56" spans="1:27" ht="30" customHeight="1" thickBot="1">
      <c r="A56" s="162"/>
      <c r="B56" s="160"/>
      <c r="C56" s="141"/>
      <c r="D56" s="49" t="s">
        <v>10</v>
      </c>
      <c r="E56" s="63">
        <v>120</v>
      </c>
      <c r="F56" s="38">
        <v>120</v>
      </c>
      <c r="G56" s="61">
        <f t="shared" si="3"/>
        <v>0</v>
      </c>
      <c r="H56" s="62">
        <v>120</v>
      </c>
      <c r="I56" s="61">
        <f t="shared" si="4"/>
        <v>100</v>
      </c>
      <c r="J56" s="141"/>
      <c r="K56" s="151"/>
      <c r="L56" s="141"/>
      <c r="M56" s="141"/>
      <c r="N56" s="141"/>
      <c r="O56" s="195"/>
      <c r="P56" s="195"/>
      <c r="Q56" s="186"/>
      <c r="R56" s="186"/>
      <c r="S56" s="141"/>
      <c r="T56" s="160"/>
    </row>
    <row r="57" spans="1:27" ht="27.75" customHeight="1" thickBot="1">
      <c r="A57" s="161">
        <v>6</v>
      </c>
      <c r="B57" s="156" t="s">
        <v>45</v>
      </c>
      <c r="C57" s="132" t="s">
        <v>125</v>
      </c>
      <c r="D57" s="57" t="s">
        <v>21</v>
      </c>
      <c r="E57" s="40">
        <f>E61+E63+E66</f>
        <v>459087.67700000003</v>
      </c>
      <c r="F57" s="40">
        <f>F61+F63+F66</f>
        <v>459087.97600000002</v>
      </c>
      <c r="G57" s="61">
        <f t="shared" ref="G57:G116" si="9">F57-E57</f>
        <v>0.29899999999906868</v>
      </c>
      <c r="H57" s="40">
        <f>H61+H63+H66</f>
        <v>485785.60399999999</v>
      </c>
      <c r="I57" s="61">
        <f t="shared" ref="I57:I116" si="10">H57/F57*100</f>
        <v>105.81536206472111</v>
      </c>
      <c r="J57" s="145">
        <v>4</v>
      </c>
      <c r="K57" s="145" t="s">
        <v>117</v>
      </c>
      <c r="L57" s="145">
        <v>50</v>
      </c>
      <c r="M57" s="147">
        <f>M61+M63+M66</f>
        <v>4</v>
      </c>
      <c r="N57" s="147">
        <f t="shared" ref="N57:R57" si="11">N61+N63+N66</f>
        <v>4</v>
      </c>
      <c r="O57" s="154">
        <f t="shared" si="11"/>
        <v>15</v>
      </c>
      <c r="P57" s="154">
        <f t="shared" si="11"/>
        <v>15</v>
      </c>
      <c r="Q57" s="145">
        <f t="shared" si="11"/>
        <v>15</v>
      </c>
      <c r="R57" s="145">
        <f t="shared" si="11"/>
        <v>15</v>
      </c>
      <c r="S57" s="132" t="s">
        <v>77</v>
      </c>
      <c r="T57" s="132" t="s">
        <v>8</v>
      </c>
      <c r="V57" s="18">
        <f>E59+E60+E58</f>
        <v>459087.67700000003</v>
      </c>
      <c r="W57" s="18">
        <f>F59+F60+F58</f>
        <v>459087.97600000002</v>
      </c>
      <c r="X57" s="18">
        <f>H59+H60+H58</f>
        <v>485785.60399999999</v>
      </c>
      <c r="Y57" s="109">
        <f>V57-E57</f>
        <v>0</v>
      </c>
      <c r="Z57" s="109">
        <f>W57-F57</f>
        <v>0</v>
      </c>
      <c r="AA57" s="109">
        <f>X57-H57</f>
        <v>0</v>
      </c>
    </row>
    <row r="58" spans="1:27" ht="27.75" customHeight="1" thickBot="1">
      <c r="A58" s="162"/>
      <c r="B58" s="157"/>
      <c r="C58" s="141"/>
      <c r="D58" s="49" t="s">
        <v>9</v>
      </c>
      <c r="E58" s="40">
        <f>E67</f>
        <v>217.155</v>
      </c>
      <c r="F58" s="40">
        <f>F67</f>
        <v>217.155</v>
      </c>
      <c r="G58" s="61">
        <f t="shared" si="9"/>
        <v>0</v>
      </c>
      <c r="H58" s="40">
        <f>H67</f>
        <v>206.16200000000001</v>
      </c>
      <c r="I58" s="61">
        <f t="shared" si="10"/>
        <v>94.937717298703689</v>
      </c>
      <c r="J58" s="146"/>
      <c r="K58" s="146"/>
      <c r="L58" s="146"/>
      <c r="M58" s="148"/>
      <c r="N58" s="148"/>
      <c r="O58" s="155"/>
      <c r="P58" s="155"/>
      <c r="Q58" s="146"/>
      <c r="R58" s="146"/>
      <c r="S58" s="141"/>
      <c r="T58" s="141"/>
      <c r="V58" s="18"/>
      <c r="W58" s="18"/>
      <c r="X58" s="18"/>
    </row>
    <row r="59" spans="1:27" ht="35.25" customHeight="1" thickBot="1">
      <c r="A59" s="162"/>
      <c r="B59" s="157"/>
      <c r="C59" s="141"/>
      <c r="D59" s="60" t="s">
        <v>10</v>
      </c>
      <c r="E59" s="40">
        <f>E62+E64+E68</f>
        <v>30010.521999999997</v>
      </c>
      <c r="F59" s="40">
        <f>F62+F64+F68</f>
        <v>30010.821</v>
      </c>
      <c r="G59" s="61">
        <f t="shared" si="9"/>
        <v>0.29900000000270666</v>
      </c>
      <c r="H59" s="40">
        <f>H62+H64+H68</f>
        <v>26621.442000000003</v>
      </c>
      <c r="I59" s="61">
        <f t="shared" si="10"/>
        <v>88.706143693969594</v>
      </c>
      <c r="J59" s="146"/>
      <c r="K59" s="146"/>
      <c r="L59" s="146"/>
      <c r="M59" s="148"/>
      <c r="N59" s="148"/>
      <c r="O59" s="155"/>
      <c r="P59" s="155"/>
      <c r="Q59" s="146"/>
      <c r="R59" s="146"/>
      <c r="S59" s="141"/>
      <c r="T59" s="141"/>
    </row>
    <row r="60" spans="1:27" ht="34.5" customHeight="1" thickBot="1">
      <c r="A60" s="162"/>
      <c r="B60" s="166"/>
      <c r="C60" s="141"/>
      <c r="D60" s="98" t="s">
        <v>26</v>
      </c>
      <c r="E60" s="40">
        <f>E65+E69</f>
        <v>428860</v>
      </c>
      <c r="F60" s="40">
        <f>F65+F69</f>
        <v>428860</v>
      </c>
      <c r="G60" s="61">
        <f t="shared" si="9"/>
        <v>0</v>
      </c>
      <c r="H60" s="40">
        <f>H65+H69</f>
        <v>458958</v>
      </c>
      <c r="I60" s="61">
        <f t="shared" si="10"/>
        <v>107.01814111831366</v>
      </c>
      <c r="J60" s="163"/>
      <c r="K60" s="163"/>
      <c r="L60" s="163"/>
      <c r="M60" s="174"/>
      <c r="N60" s="174"/>
      <c r="O60" s="196"/>
      <c r="P60" s="196"/>
      <c r="Q60" s="163"/>
      <c r="R60" s="163"/>
      <c r="S60" s="141"/>
      <c r="T60" s="141"/>
    </row>
    <row r="61" spans="1:27" ht="31.5" customHeight="1" thickBot="1">
      <c r="A61" s="162"/>
      <c r="B61" s="159" t="s">
        <v>36</v>
      </c>
      <c r="C61" s="141"/>
      <c r="D61" s="57" t="s">
        <v>21</v>
      </c>
      <c r="E61" s="47">
        <f>E62</f>
        <v>5857.7910000000002</v>
      </c>
      <c r="F61" s="41">
        <f>F62</f>
        <v>5858.0910000000003</v>
      </c>
      <c r="G61" s="61">
        <f t="shared" si="9"/>
        <v>0.3000000000001819</v>
      </c>
      <c r="H61" s="41">
        <f>H62</f>
        <v>5857.8810000000003</v>
      </c>
      <c r="I61" s="61">
        <f t="shared" si="10"/>
        <v>99.99641521444444</v>
      </c>
      <c r="J61" s="132">
        <v>1</v>
      </c>
      <c r="K61" s="132">
        <v>1</v>
      </c>
      <c r="L61" s="132">
        <v>100</v>
      </c>
      <c r="M61" s="149">
        <v>1</v>
      </c>
      <c r="N61" s="149">
        <v>1</v>
      </c>
      <c r="O61" s="137">
        <v>1</v>
      </c>
      <c r="P61" s="137">
        <v>1</v>
      </c>
      <c r="Q61" s="132">
        <v>1</v>
      </c>
      <c r="R61" s="132">
        <v>1</v>
      </c>
      <c r="S61" s="141"/>
      <c r="T61" s="141"/>
    </row>
    <row r="62" spans="1:27" ht="38.25" customHeight="1" thickBot="1">
      <c r="A62" s="162"/>
      <c r="B62" s="160"/>
      <c r="C62" s="141"/>
      <c r="D62" s="57" t="s">
        <v>10</v>
      </c>
      <c r="E62" s="90">
        <v>5857.7910000000002</v>
      </c>
      <c r="F62" s="38">
        <v>5858.0910000000003</v>
      </c>
      <c r="G62" s="61">
        <f t="shared" si="9"/>
        <v>0.3000000000001819</v>
      </c>
      <c r="H62" s="62">
        <v>5857.8810000000003</v>
      </c>
      <c r="I62" s="61">
        <f t="shared" si="10"/>
        <v>99.99641521444444</v>
      </c>
      <c r="J62" s="141"/>
      <c r="K62" s="141"/>
      <c r="L62" s="141"/>
      <c r="M62" s="150"/>
      <c r="N62" s="150"/>
      <c r="O62" s="195"/>
      <c r="P62" s="195"/>
      <c r="Q62" s="141"/>
      <c r="R62" s="141"/>
      <c r="S62" s="141"/>
      <c r="T62" s="141"/>
    </row>
    <row r="63" spans="1:27" ht="23.25" thickBot="1">
      <c r="A63" s="162"/>
      <c r="B63" s="159" t="s">
        <v>46</v>
      </c>
      <c r="C63" s="141"/>
      <c r="D63" s="57" t="s">
        <v>21</v>
      </c>
      <c r="E63" s="41">
        <f>E64+E65</f>
        <v>429160.29200000002</v>
      </c>
      <c r="F63" s="41">
        <f>F64+F65</f>
        <v>429160.29200000002</v>
      </c>
      <c r="G63" s="61">
        <f t="shared" si="9"/>
        <v>0</v>
      </c>
      <c r="H63" s="41">
        <f>H64+H65</f>
        <v>459258.29200000002</v>
      </c>
      <c r="I63" s="61">
        <f t="shared" si="10"/>
        <v>107.01323038525661</v>
      </c>
      <c r="J63" s="132">
        <v>0</v>
      </c>
      <c r="K63" s="132">
        <v>0</v>
      </c>
      <c r="L63" s="132">
        <v>0</v>
      </c>
      <c r="M63" s="149">
        <v>1</v>
      </c>
      <c r="N63" s="149">
        <v>1</v>
      </c>
      <c r="O63" s="137">
        <v>2</v>
      </c>
      <c r="P63" s="137">
        <v>2</v>
      </c>
      <c r="Q63" s="132">
        <v>2</v>
      </c>
      <c r="R63" s="132">
        <v>2</v>
      </c>
      <c r="S63" s="141"/>
      <c r="T63" s="141"/>
    </row>
    <row r="64" spans="1:27" ht="24" customHeight="1" thickBot="1">
      <c r="A64" s="162"/>
      <c r="B64" s="160"/>
      <c r="C64" s="141"/>
      <c r="D64" s="57" t="s">
        <v>10</v>
      </c>
      <c r="E64" s="91">
        <v>300.29199999999997</v>
      </c>
      <c r="F64" s="38">
        <v>300.29199999999997</v>
      </c>
      <c r="G64" s="61">
        <f t="shared" si="9"/>
        <v>0</v>
      </c>
      <c r="H64" s="62">
        <v>300.29199999999997</v>
      </c>
      <c r="I64" s="61">
        <f t="shared" si="10"/>
        <v>100</v>
      </c>
      <c r="J64" s="141"/>
      <c r="K64" s="141"/>
      <c r="L64" s="141"/>
      <c r="M64" s="150"/>
      <c r="N64" s="150"/>
      <c r="O64" s="195"/>
      <c r="P64" s="195"/>
      <c r="Q64" s="141"/>
      <c r="R64" s="141"/>
      <c r="S64" s="141"/>
      <c r="T64" s="141"/>
    </row>
    <row r="65" spans="1:27" ht="27" customHeight="1" thickBot="1">
      <c r="A65" s="162"/>
      <c r="B65" s="165"/>
      <c r="C65" s="141"/>
      <c r="D65" s="98" t="s">
        <v>26</v>
      </c>
      <c r="E65" s="92">
        <v>428860</v>
      </c>
      <c r="F65" s="93">
        <v>428860</v>
      </c>
      <c r="G65" s="61">
        <f t="shared" si="9"/>
        <v>0</v>
      </c>
      <c r="H65" s="69">
        <v>458958</v>
      </c>
      <c r="I65" s="61">
        <f t="shared" si="10"/>
        <v>107.01814111831366</v>
      </c>
      <c r="J65" s="163"/>
      <c r="K65" s="163"/>
      <c r="L65" s="134"/>
      <c r="M65" s="184"/>
      <c r="N65" s="184"/>
      <c r="O65" s="139"/>
      <c r="P65" s="139"/>
      <c r="Q65" s="134"/>
      <c r="R65" s="134"/>
      <c r="S65" s="141"/>
      <c r="T65" s="141"/>
    </row>
    <row r="66" spans="1:27" ht="23.25" customHeight="1" thickBot="1">
      <c r="A66" s="224"/>
      <c r="B66" s="159" t="s">
        <v>47</v>
      </c>
      <c r="C66" s="141"/>
      <c r="D66" s="57" t="s">
        <v>21</v>
      </c>
      <c r="E66" s="41">
        <f>E67+E68+E69</f>
        <v>24069.593999999997</v>
      </c>
      <c r="F66" s="41">
        <f>F67+F68+F69</f>
        <v>24069.592999999997</v>
      </c>
      <c r="G66" s="61">
        <f t="shared" si="9"/>
        <v>-1.0000000002037268E-3</v>
      </c>
      <c r="H66" s="41">
        <f>H67+H68+H69</f>
        <v>20669.431</v>
      </c>
      <c r="I66" s="61">
        <f t="shared" si="10"/>
        <v>85.873620713071475</v>
      </c>
      <c r="J66" s="132">
        <v>1</v>
      </c>
      <c r="K66" s="132">
        <v>1</v>
      </c>
      <c r="L66" s="132">
        <v>100</v>
      </c>
      <c r="M66" s="132">
        <v>2</v>
      </c>
      <c r="N66" s="132">
        <v>2</v>
      </c>
      <c r="O66" s="137">
        <v>12</v>
      </c>
      <c r="P66" s="137">
        <v>12</v>
      </c>
      <c r="Q66" s="132">
        <v>12</v>
      </c>
      <c r="R66" s="132">
        <v>12</v>
      </c>
      <c r="S66" s="224"/>
      <c r="T66" s="224"/>
    </row>
    <row r="67" spans="1:27" ht="23.25" customHeight="1" thickBot="1">
      <c r="A67" s="224"/>
      <c r="B67" s="160"/>
      <c r="C67" s="141"/>
      <c r="D67" s="49" t="s">
        <v>9</v>
      </c>
      <c r="E67" s="38">
        <v>217.155</v>
      </c>
      <c r="F67" s="38">
        <v>217.155</v>
      </c>
      <c r="G67" s="61">
        <f t="shared" si="9"/>
        <v>0</v>
      </c>
      <c r="H67" s="38">
        <v>206.16200000000001</v>
      </c>
      <c r="I67" s="61">
        <f t="shared" si="10"/>
        <v>94.937717298703689</v>
      </c>
      <c r="J67" s="141"/>
      <c r="K67" s="141"/>
      <c r="L67" s="141"/>
      <c r="M67" s="141"/>
      <c r="N67" s="141"/>
      <c r="O67" s="195"/>
      <c r="P67" s="195"/>
      <c r="Q67" s="141"/>
      <c r="R67" s="141"/>
      <c r="S67" s="224"/>
      <c r="T67" s="224"/>
    </row>
    <row r="68" spans="1:27" ht="23.25" customHeight="1" thickBot="1">
      <c r="A68" s="135"/>
      <c r="B68" s="225"/>
      <c r="C68" s="135"/>
      <c r="D68" s="57" t="s">
        <v>10</v>
      </c>
      <c r="E68" s="38">
        <v>23852.438999999998</v>
      </c>
      <c r="F68" s="38">
        <v>23852.437999999998</v>
      </c>
      <c r="G68" s="61">
        <f t="shared" si="9"/>
        <v>-1.0000000002037268E-3</v>
      </c>
      <c r="H68" s="94">
        <v>20463.269</v>
      </c>
      <c r="I68" s="61">
        <f t="shared" si="10"/>
        <v>85.791100264048495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</row>
    <row r="69" spans="1:27" ht="25.5" customHeight="1" thickBot="1">
      <c r="A69" s="136"/>
      <c r="B69" s="158"/>
      <c r="C69" s="136"/>
      <c r="D69" s="98" t="s">
        <v>26</v>
      </c>
      <c r="E69" s="94">
        <v>0</v>
      </c>
      <c r="F69" s="94">
        <v>0</v>
      </c>
      <c r="G69" s="61">
        <f t="shared" si="9"/>
        <v>0</v>
      </c>
      <c r="H69" s="94">
        <v>0</v>
      </c>
      <c r="I69" s="61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</row>
    <row r="70" spans="1:27" ht="47.25" customHeight="1" thickBot="1">
      <c r="A70" s="161">
        <v>7</v>
      </c>
      <c r="B70" s="156" t="s">
        <v>103</v>
      </c>
      <c r="C70" s="132" t="s">
        <v>102</v>
      </c>
      <c r="D70" s="49" t="s">
        <v>21</v>
      </c>
      <c r="E70" s="40">
        <f>E73+E75</f>
        <v>3332.0129999999999</v>
      </c>
      <c r="F70" s="40">
        <f>F73+F75</f>
        <v>3332.0129999999999</v>
      </c>
      <c r="G70" s="61">
        <f t="shared" si="9"/>
        <v>0</v>
      </c>
      <c r="H70" s="40">
        <f>H73+H75</f>
        <v>3332.0129999999999</v>
      </c>
      <c r="I70" s="61">
        <f t="shared" si="10"/>
        <v>100</v>
      </c>
      <c r="J70" s="182">
        <v>5</v>
      </c>
      <c r="K70" s="182">
        <v>5</v>
      </c>
      <c r="L70" s="182">
        <v>100</v>
      </c>
      <c r="M70" s="182">
        <f>M73+M75</f>
        <v>2</v>
      </c>
      <c r="N70" s="182">
        <f t="shared" ref="N70:R70" si="12">N73+N75</f>
        <v>2</v>
      </c>
      <c r="O70" s="154">
        <f t="shared" si="12"/>
        <v>3</v>
      </c>
      <c r="P70" s="154">
        <f t="shared" si="12"/>
        <v>3</v>
      </c>
      <c r="Q70" s="145">
        <f t="shared" si="12"/>
        <v>3</v>
      </c>
      <c r="R70" s="145">
        <f t="shared" si="12"/>
        <v>3</v>
      </c>
      <c r="S70" s="132" t="s">
        <v>78</v>
      </c>
      <c r="T70" s="132" t="s">
        <v>8</v>
      </c>
      <c r="V70" s="18">
        <f>E71+E72</f>
        <v>3332.0129999999999</v>
      </c>
      <c r="W70" s="18">
        <f>F71+F72</f>
        <v>3332.0129999999999</v>
      </c>
      <c r="X70" s="18">
        <f>H71+H72</f>
        <v>3332.0129999999999</v>
      </c>
      <c r="Y70" s="109">
        <f>V70-E70</f>
        <v>0</v>
      </c>
      <c r="Z70" s="109">
        <f>W70-F70</f>
        <v>0</v>
      </c>
      <c r="AA70" s="109">
        <f>X70-H70</f>
        <v>0</v>
      </c>
    </row>
    <row r="71" spans="1:27" ht="40.5" customHeight="1" thickBot="1">
      <c r="A71" s="162"/>
      <c r="B71" s="157"/>
      <c r="C71" s="141"/>
      <c r="D71" s="49" t="s">
        <v>9</v>
      </c>
      <c r="E71" s="40">
        <f>E76</f>
        <v>894.96600000000001</v>
      </c>
      <c r="F71" s="40">
        <f>F76</f>
        <v>894.96600000000001</v>
      </c>
      <c r="G71" s="61">
        <f t="shared" si="9"/>
        <v>0</v>
      </c>
      <c r="H71" s="40">
        <f>H76</f>
        <v>894.96600000000001</v>
      </c>
      <c r="I71" s="61">
        <f t="shared" si="10"/>
        <v>100</v>
      </c>
      <c r="J71" s="183"/>
      <c r="K71" s="183"/>
      <c r="L71" s="183"/>
      <c r="M71" s="183"/>
      <c r="N71" s="183"/>
      <c r="O71" s="155"/>
      <c r="P71" s="155"/>
      <c r="Q71" s="146"/>
      <c r="R71" s="146"/>
      <c r="S71" s="141"/>
      <c r="T71" s="141"/>
    </row>
    <row r="72" spans="1:27" ht="45.75" customHeight="1" thickBot="1">
      <c r="A72" s="162"/>
      <c r="B72" s="157"/>
      <c r="C72" s="152"/>
      <c r="D72" s="49" t="s">
        <v>10</v>
      </c>
      <c r="E72" s="40">
        <f>E74+E77</f>
        <v>2437.047</v>
      </c>
      <c r="F72" s="40">
        <f>F74+F77</f>
        <v>2437.047</v>
      </c>
      <c r="G72" s="61">
        <f t="shared" si="9"/>
        <v>0</v>
      </c>
      <c r="H72" s="40">
        <f>H74+H77</f>
        <v>2437.047</v>
      </c>
      <c r="I72" s="61">
        <f t="shared" si="10"/>
        <v>100</v>
      </c>
      <c r="J72" s="183"/>
      <c r="K72" s="226"/>
      <c r="L72" s="183"/>
      <c r="M72" s="183"/>
      <c r="N72" s="183"/>
      <c r="O72" s="155"/>
      <c r="P72" s="155"/>
      <c r="Q72" s="146"/>
      <c r="R72" s="146"/>
      <c r="S72" s="141"/>
      <c r="T72" s="141"/>
    </row>
    <row r="73" spans="1:27" ht="25.5" customHeight="1" thickBot="1">
      <c r="A73" s="162"/>
      <c r="B73" s="159" t="s">
        <v>50</v>
      </c>
      <c r="C73" s="152"/>
      <c r="D73" s="37" t="s">
        <v>21</v>
      </c>
      <c r="E73" s="41">
        <f>E74</f>
        <v>99.492999999999995</v>
      </c>
      <c r="F73" s="41">
        <f>F74</f>
        <v>99.492999999999995</v>
      </c>
      <c r="G73" s="58">
        <f t="shared" si="9"/>
        <v>0</v>
      </c>
      <c r="H73" s="41">
        <f>H74</f>
        <v>99.492999999999995</v>
      </c>
      <c r="I73" s="58">
        <f t="shared" si="10"/>
        <v>100</v>
      </c>
      <c r="J73" s="132">
        <v>1</v>
      </c>
      <c r="K73" s="132">
        <v>1</v>
      </c>
      <c r="L73" s="132">
        <v>100</v>
      </c>
      <c r="M73" s="132">
        <v>1</v>
      </c>
      <c r="N73" s="132">
        <v>1</v>
      </c>
      <c r="O73" s="137">
        <v>1</v>
      </c>
      <c r="P73" s="137">
        <v>1</v>
      </c>
      <c r="Q73" s="132">
        <v>1</v>
      </c>
      <c r="R73" s="132">
        <v>1</v>
      </c>
      <c r="S73" s="141"/>
      <c r="T73" s="141"/>
    </row>
    <row r="74" spans="1:27" ht="32.25" customHeight="1" thickBot="1">
      <c r="A74" s="162"/>
      <c r="B74" s="164"/>
      <c r="C74" s="152"/>
      <c r="D74" s="49" t="s">
        <v>10</v>
      </c>
      <c r="E74" s="38">
        <v>99.492999999999995</v>
      </c>
      <c r="F74" s="38">
        <v>99.492999999999995</v>
      </c>
      <c r="G74" s="86">
        <f t="shared" si="9"/>
        <v>0</v>
      </c>
      <c r="H74" s="39">
        <v>99.492999999999995</v>
      </c>
      <c r="I74" s="86">
        <f t="shared" si="10"/>
        <v>100</v>
      </c>
      <c r="J74" s="142"/>
      <c r="K74" s="142"/>
      <c r="L74" s="142"/>
      <c r="M74" s="142"/>
      <c r="N74" s="142"/>
      <c r="O74" s="197"/>
      <c r="P74" s="197"/>
      <c r="Q74" s="142"/>
      <c r="R74" s="142"/>
      <c r="S74" s="141"/>
      <c r="T74" s="141"/>
    </row>
    <row r="75" spans="1:27" ht="23.25" thickBot="1">
      <c r="A75" s="162"/>
      <c r="B75" s="159" t="s">
        <v>51</v>
      </c>
      <c r="C75" s="152"/>
      <c r="D75" s="49" t="s">
        <v>21</v>
      </c>
      <c r="E75" s="41">
        <f>E76+E77</f>
        <v>3232.52</v>
      </c>
      <c r="F75" s="41">
        <f>F76+F77</f>
        <v>3232.52</v>
      </c>
      <c r="G75" s="58">
        <f t="shared" si="9"/>
        <v>0</v>
      </c>
      <c r="H75" s="41">
        <f>H76+H77</f>
        <v>3232.52</v>
      </c>
      <c r="I75" s="61">
        <f t="shared" si="10"/>
        <v>100</v>
      </c>
      <c r="J75" s="132">
        <v>2</v>
      </c>
      <c r="K75" s="185">
        <v>2</v>
      </c>
      <c r="L75" s="185">
        <v>100</v>
      </c>
      <c r="M75" s="185">
        <v>1</v>
      </c>
      <c r="N75" s="115">
        <v>1</v>
      </c>
      <c r="O75" s="137">
        <v>2</v>
      </c>
      <c r="P75" s="137">
        <v>2</v>
      </c>
      <c r="Q75" s="132">
        <v>2</v>
      </c>
      <c r="R75" s="132">
        <v>2</v>
      </c>
      <c r="S75" s="141"/>
      <c r="T75" s="141"/>
    </row>
    <row r="76" spans="1:27" ht="23.25" thickBot="1">
      <c r="A76" s="162"/>
      <c r="B76" s="160"/>
      <c r="C76" s="152"/>
      <c r="D76" s="49" t="s">
        <v>9</v>
      </c>
      <c r="E76" s="87">
        <v>894.96600000000001</v>
      </c>
      <c r="F76" s="89">
        <v>894.96600000000001</v>
      </c>
      <c r="G76" s="86">
        <f t="shared" si="9"/>
        <v>0</v>
      </c>
      <c r="H76" s="87">
        <v>894.96600000000001</v>
      </c>
      <c r="I76" s="61">
        <f t="shared" si="10"/>
        <v>100</v>
      </c>
      <c r="J76" s="141"/>
      <c r="K76" s="186"/>
      <c r="L76" s="186"/>
      <c r="M76" s="186"/>
      <c r="N76" s="116"/>
      <c r="O76" s="195"/>
      <c r="P76" s="195"/>
      <c r="Q76" s="141"/>
      <c r="R76" s="141"/>
      <c r="S76" s="141"/>
      <c r="T76" s="141"/>
    </row>
    <row r="77" spans="1:27" ht="22.5" customHeight="1" thickBot="1">
      <c r="A77" s="162"/>
      <c r="B77" s="160"/>
      <c r="C77" s="152"/>
      <c r="D77" s="85" t="s">
        <v>10</v>
      </c>
      <c r="E77" s="38">
        <v>2337.5540000000001</v>
      </c>
      <c r="F77" s="88">
        <v>2337.5540000000001</v>
      </c>
      <c r="G77" s="58">
        <f t="shared" si="9"/>
        <v>0</v>
      </c>
      <c r="H77" s="43">
        <v>2337.5540000000001</v>
      </c>
      <c r="I77" s="58">
        <f t="shared" si="10"/>
        <v>100</v>
      </c>
      <c r="J77" s="141"/>
      <c r="K77" s="186"/>
      <c r="L77" s="186"/>
      <c r="M77" s="186"/>
      <c r="N77" s="116"/>
      <c r="O77" s="195"/>
      <c r="P77" s="195"/>
      <c r="Q77" s="141"/>
      <c r="R77" s="141"/>
      <c r="S77" s="141"/>
      <c r="T77" s="141"/>
    </row>
    <row r="78" spans="1:27" ht="39" customHeight="1" thickBot="1">
      <c r="A78" s="161">
        <v>8</v>
      </c>
      <c r="B78" s="156" t="s">
        <v>52</v>
      </c>
      <c r="C78" s="132" t="s">
        <v>101</v>
      </c>
      <c r="D78" s="49" t="s">
        <v>21</v>
      </c>
      <c r="E78" s="40">
        <f>E80</f>
        <v>29.594999999999999</v>
      </c>
      <c r="F78" s="40">
        <f>F80</f>
        <v>29.594999999999999</v>
      </c>
      <c r="G78" s="61">
        <f t="shared" si="9"/>
        <v>0</v>
      </c>
      <c r="H78" s="40">
        <f>H80</f>
        <v>26.58</v>
      </c>
      <c r="I78" s="61">
        <f t="shared" si="10"/>
        <v>89.812468322351748</v>
      </c>
      <c r="J78" s="145">
        <v>6</v>
      </c>
      <c r="K78" s="145" t="s">
        <v>115</v>
      </c>
      <c r="L78" s="145">
        <v>83.3</v>
      </c>
      <c r="M78" s="145">
        <v>5</v>
      </c>
      <c r="N78" s="145">
        <v>4</v>
      </c>
      <c r="O78" s="154">
        <v>5</v>
      </c>
      <c r="P78" s="154">
        <v>4</v>
      </c>
      <c r="Q78" s="145">
        <v>5</v>
      </c>
      <c r="R78" s="145">
        <v>4</v>
      </c>
      <c r="S78" s="132" t="s">
        <v>114</v>
      </c>
      <c r="T78" s="132" t="s">
        <v>8</v>
      </c>
      <c r="V78" s="18">
        <f>E79</f>
        <v>29.594999999999999</v>
      </c>
      <c r="W78" s="18">
        <f>F79</f>
        <v>29.594999999999999</v>
      </c>
      <c r="X78" s="18">
        <f>H79</f>
        <v>26.58</v>
      </c>
      <c r="Y78" s="109">
        <f>V78-E78</f>
        <v>0</v>
      </c>
      <c r="Z78" s="109">
        <f>W78-F78</f>
        <v>0</v>
      </c>
      <c r="AA78" s="109">
        <f>X78-H78</f>
        <v>0</v>
      </c>
    </row>
    <row r="79" spans="1:27" ht="49.5" customHeight="1" thickBot="1">
      <c r="A79" s="162"/>
      <c r="B79" s="157"/>
      <c r="C79" s="141"/>
      <c r="D79" s="37" t="s">
        <v>10</v>
      </c>
      <c r="E79" s="40">
        <f>E81</f>
        <v>29.594999999999999</v>
      </c>
      <c r="F79" s="40">
        <f>F81</f>
        <v>29.594999999999999</v>
      </c>
      <c r="G79" s="61">
        <f t="shared" si="9"/>
        <v>0</v>
      </c>
      <c r="H79" s="40">
        <f>H81</f>
        <v>26.58</v>
      </c>
      <c r="I79" s="61">
        <f t="shared" si="10"/>
        <v>89.812468322351748</v>
      </c>
      <c r="J79" s="146"/>
      <c r="K79" s="146"/>
      <c r="L79" s="146"/>
      <c r="M79" s="146"/>
      <c r="N79" s="146"/>
      <c r="O79" s="155"/>
      <c r="P79" s="155"/>
      <c r="Q79" s="146"/>
      <c r="R79" s="146"/>
      <c r="S79" s="141"/>
      <c r="T79" s="141"/>
    </row>
    <row r="80" spans="1:27" ht="59.25" customHeight="1" thickBot="1">
      <c r="A80" s="162"/>
      <c r="B80" s="159" t="s">
        <v>53</v>
      </c>
      <c r="C80" s="141"/>
      <c r="D80" s="49" t="s">
        <v>21</v>
      </c>
      <c r="E80" s="41">
        <f>E81</f>
        <v>29.594999999999999</v>
      </c>
      <c r="F80" s="41">
        <f>F81</f>
        <v>29.594999999999999</v>
      </c>
      <c r="G80" s="61">
        <f t="shared" si="9"/>
        <v>0</v>
      </c>
      <c r="H80" s="41">
        <f>H81</f>
        <v>26.58</v>
      </c>
      <c r="I80" s="61">
        <f t="shared" si="10"/>
        <v>89.812468322351748</v>
      </c>
      <c r="J80" s="132">
        <v>6</v>
      </c>
      <c r="K80" s="132" t="s">
        <v>115</v>
      </c>
      <c r="L80" s="132">
        <v>83.3</v>
      </c>
      <c r="M80" s="132">
        <v>5</v>
      </c>
      <c r="N80" s="132">
        <v>4</v>
      </c>
      <c r="O80" s="137">
        <v>5</v>
      </c>
      <c r="P80" s="137">
        <v>4</v>
      </c>
      <c r="Q80" s="132">
        <v>5</v>
      </c>
      <c r="R80" s="132">
        <v>4</v>
      </c>
      <c r="S80" s="141"/>
      <c r="T80" s="141"/>
    </row>
    <row r="81" spans="1:27" ht="57" customHeight="1" thickBot="1">
      <c r="A81" s="162"/>
      <c r="B81" s="160"/>
      <c r="C81" s="141"/>
      <c r="D81" s="37" t="s">
        <v>10</v>
      </c>
      <c r="E81" s="38">
        <v>29.594999999999999</v>
      </c>
      <c r="F81" s="38">
        <v>29.594999999999999</v>
      </c>
      <c r="G81" s="61">
        <f t="shared" si="9"/>
        <v>0</v>
      </c>
      <c r="H81" s="38">
        <v>26.58</v>
      </c>
      <c r="I81" s="61">
        <f t="shared" si="10"/>
        <v>89.812468322351748</v>
      </c>
      <c r="J81" s="141"/>
      <c r="K81" s="141"/>
      <c r="L81" s="141"/>
      <c r="M81" s="141"/>
      <c r="N81" s="141"/>
      <c r="O81" s="195"/>
      <c r="P81" s="195"/>
      <c r="Q81" s="141"/>
      <c r="R81" s="141"/>
      <c r="S81" s="141"/>
      <c r="T81" s="141"/>
    </row>
    <row r="82" spans="1:27" ht="23.25" thickBot="1">
      <c r="A82" s="161">
        <v>9</v>
      </c>
      <c r="B82" s="156" t="s">
        <v>54</v>
      </c>
      <c r="C82" s="132" t="s">
        <v>100</v>
      </c>
      <c r="D82" s="49" t="s">
        <v>21</v>
      </c>
      <c r="E82" s="83">
        <f>E85+E87</f>
        <v>407.93200000000002</v>
      </c>
      <c r="F82" s="83">
        <f>F85+F87</f>
        <v>407.93200000000002</v>
      </c>
      <c r="G82" s="61">
        <f t="shared" si="9"/>
        <v>0</v>
      </c>
      <c r="H82" s="83">
        <f>H85+H87</f>
        <v>407.93200000000002</v>
      </c>
      <c r="I82" s="61">
        <f t="shared" si="10"/>
        <v>100</v>
      </c>
      <c r="J82" s="145">
        <v>9</v>
      </c>
      <c r="K82" s="145">
        <v>9</v>
      </c>
      <c r="L82" s="145">
        <v>100</v>
      </c>
      <c r="M82" s="145">
        <f>M85+M87</f>
        <v>3</v>
      </c>
      <c r="N82" s="145">
        <f t="shared" ref="N82:R82" si="13">N85+N87</f>
        <v>3</v>
      </c>
      <c r="O82" s="154">
        <f t="shared" si="13"/>
        <v>6</v>
      </c>
      <c r="P82" s="154">
        <f t="shared" si="13"/>
        <v>6</v>
      </c>
      <c r="Q82" s="182">
        <f t="shared" si="13"/>
        <v>3</v>
      </c>
      <c r="R82" s="182">
        <f t="shared" si="13"/>
        <v>3</v>
      </c>
      <c r="S82" s="132" t="s">
        <v>78</v>
      </c>
      <c r="T82" s="132" t="s">
        <v>8</v>
      </c>
      <c r="V82" s="17">
        <f>E83+E84</f>
        <v>407.93200000000002</v>
      </c>
      <c r="W82" s="17">
        <f>F83+F84</f>
        <v>407.93200000000002</v>
      </c>
      <c r="X82" s="17">
        <f>H83+H84</f>
        <v>407.93200000000002</v>
      </c>
      <c r="Y82" s="109">
        <f>V82-E82</f>
        <v>0</v>
      </c>
      <c r="Z82" s="109">
        <f>W82-F82</f>
        <v>0</v>
      </c>
      <c r="AA82" s="109">
        <f>X82-H82</f>
        <v>0</v>
      </c>
    </row>
    <row r="83" spans="1:27" ht="23.25" thickBot="1">
      <c r="A83" s="162"/>
      <c r="B83" s="157"/>
      <c r="C83" s="141"/>
      <c r="D83" s="65" t="s">
        <v>9</v>
      </c>
      <c r="E83" s="84">
        <f>E88</f>
        <v>407.93200000000002</v>
      </c>
      <c r="F83" s="84">
        <f>F88</f>
        <v>407.93200000000002</v>
      </c>
      <c r="G83" s="61">
        <f t="shared" si="9"/>
        <v>0</v>
      </c>
      <c r="H83" s="84">
        <f>H88</f>
        <v>407.93200000000002</v>
      </c>
      <c r="I83" s="61">
        <f t="shared" si="10"/>
        <v>100</v>
      </c>
      <c r="J83" s="146"/>
      <c r="K83" s="146"/>
      <c r="L83" s="146"/>
      <c r="M83" s="146"/>
      <c r="N83" s="146"/>
      <c r="O83" s="155"/>
      <c r="P83" s="155"/>
      <c r="Q83" s="183"/>
      <c r="R83" s="183"/>
      <c r="S83" s="141"/>
      <c r="T83" s="141"/>
    </row>
    <row r="84" spans="1:27" ht="27.75" customHeight="1" thickBot="1">
      <c r="A84" s="162"/>
      <c r="B84" s="157"/>
      <c r="C84" s="141"/>
      <c r="D84" s="37" t="s">
        <v>10</v>
      </c>
      <c r="E84" s="40">
        <f>E86</f>
        <v>0</v>
      </c>
      <c r="F84" s="40">
        <f>F86</f>
        <v>0</v>
      </c>
      <c r="G84" s="61">
        <f t="shared" si="9"/>
        <v>0</v>
      </c>
      <c r="H84" s="40">
        <f>H86</f>
        <v>0</v>
      </c>
      <c r="I84" s="61"/>
      <c r="J84" s="146"/>
      <c r="K84" s="146"/>
      <c r="L84" s="146"/>
      <c r="M84" s="146"/>
      <c r="N84" s="146"/>
      <c r="O84" s="155"/>
      <c r="P84" s="155"/>
      <c r="Q84" s="183"/>
      <c r="R84" s="183"/>
      <c r="S84" s="141"/>
      <c r="T84" s="141"/>
    </row>
    <row r="85" spans="1:27" ht="32.25" customHeight="1" thickBot="1">
      <c r="A85" s="162"/>
      <c r="B85" s="159" t="s">
        <v>36</v>
      </c>
      <c r="C85" s="141"/>
      <c r="D85" s="49" t="s">
        <v>21</v>
      </c>
      <c r="E85" s="41">
        <f>E86</f>
        <v>0</v>
      </c>
      <c r="F85" s="41">
        <f>F86</f>
        <v>0</v>
      </c>
      <c r="G85" s="61">
        <f t="shared" si="9"/>
        <v>0</v>
      </c>
      <c r="H85" s="41">
        <f>H86</f>
        <v>0</v>
      </c>
      <c r="I85" s="61"/>
      <c r="J85" s="132">
        <v>1</v>
      </c>
      <c r="K85" s="132">
        <v>1</v>
      </c>
      <c r="L85" s="132">
        <v>100</v>
      </c>
      <c r="M85" s="132">
        <v>1</v>
      </c>
      <c r="N85" s="132">
        <v>1</v>
      </c>
      <c r="O85" s="137">
        <v>1</v>
      </c>
      <c r="P85" s="137">
        <v>1</v>
      </c>
      <c r="Q85" s="185">
        <v>1</v>
      </c>
      <c r="R85" s="185">
        <v>1</v>
      </c>
      <c r="S85" s="141"/>
      <c r="T85" s="141"/>
    </row>
    <row r="86" spans="1:27" ht="36.75" customHeight="1" thickBot="1">
      <c r="A86" s="162"/>
      <c r="B86" s="160"/>
      <c r="C86" s="141"/>
      <c r="D86" s="37" t="s">
        <v>10</v>
      </c>
      <c r="E86" s="38">
        <v>0</v>
      </c>
      <c r="F86" s="38">
        <v>0</v>
      </c>
      <c r="G86" s="61">
        <f t="shared" si="9"/>
        <v>0</v>
      </c>
      <c r="H86" s="38">
        <v>0</v>
      </c>
      <c r="I86" s="61"/>
      <c r="J86" s="141"/>
      <c r="K86" s="141"/>
      <c r="L86" s="141"/>
      <c r="M86" s="141"/>
      <c r="N86" s="141"/>
      <c r="O86" s="195"/>
      <c r="P86" s="195"/>
      <c r="Q86" s="186"/>
      <c r="R86" s="186"/>
      <c r="S86" s="141"/>
      <c r="T86" s="141"/>
      <c r="Z86" s="20"/>
      <c r="AA86" s="20"/>
    </row>
    <row r="87" spans="1:27" ht="39.75" customHeight="1" thickBot="1">
      <c r="A87" s="162"/>
      <c r="B87" s="159" t="s">
        <v>55</v>
      </c>
      <c r="C87" s="141"/>
      <c r="D87" s="49" t="s">
        <v>21</v>
      </c>
      <c r="E87" s="47">
        <f>E88</f>
        <v>407.93200000000002</v>
      </c>
      <c r="F87" s="47">
        <f>F88</f>
        <v>407.93200000000002</v>
      </c>
      <c r="G87" s="61">
        <f t="shared" si="9"/>
        <v>0</v>
      </c>
      <c r="H87" s="47">
        <f>H88</f>
        <v>407.93200000000002</v>
      </c>
      <c r="I87" s="61">
        <f t="shared" si="10"/>
        <v>100</v>
      </c>
      <c r="J87" s="132">
        <v>6</v>
      </c>
      <c r="K87" s="132">
        <v>6</v>
      </c>
      <c r="L87" s="132">
        <v>100</v>
      </c>
      <c r="M87" s="132">
        <v>2</v>
      </c>
      <c r="N87" s="132">
        <v>2</v>
      </c>
      <c r="O87" s="137">
        <v>5</v>
      </c>
      <c r="P87" s="137">
        <v>5</v>
      </c>
      <c r="Q87" s="185">
        <v>2</v>
      </c>
      <c r="R87" s="185">
        <v>2</v>
      </c>
      <c r="S87" s="141"/>
      <c r="T87" s="141"/>
      <c r="Z87" s="23"/>
      <c r="AA87" s="24"/>
    </row>
    <row r="88" spans="1:27" ht="49.5" customHeight="1" thickBot="1">
      <c r="A88" s="162"/>
      <c r="B88" s="160"/>
      <c r="C88" s="141"/>
      <c r="D88" s="65" t="s">
        <v>9</v>
      </c>
      <c r="E88" s="38">
        <v>407.93200000000002</v>
      </c>
      <c r="F88" s="38">
        <v>407.93200000000002</v>
      </c>
      <c r="G88" s="61">
        <f>F88-E88</f>
        <v>0</v>
      </c>
      <c r="H88" s="38">
        <v>407.93200000000002</v>
      </c>
      <c r="I88" s="61">
        <f t="shared" si="10"/>
        <v>100</v>
      </c>
      <c r="J88" s="141"/>
      <c r="K88" s="141"/>
      <c r="L88" s="141"/>
      <c r="M88" s="141"/>
      <c r="N88" s="141"/>
      <c r="O88" s="195"/>
      <c r="P88" s="195"/>
      <c r="Q88" s="186"/>
      <c r="R88" s="186"/>
      <c r="S88" s="141"/>
      <c r="T88" s="141"/>
      <c r="Z88" s="20"/>
      <c r="AA88" s="20"/>
    </row>
    <row r="89" spans="1:27" ht="25.5" customHeight="1" thickBot="1">
      <c r="A89" s="161">
        <v>10</v>
      </c>
      <c r="B89" s="156" t="s">
        <v>56</v>
      </c>
      <c r="C89" s="132" t="s">
        <v>124</v>
      </c>
      <c r="D89" s="49" t="s">
        <v>21</v>
      </c>
      <c r="E89" s="40">
        <f>E92+E95</f>
        <v>62065.057000000008</v>
      </c>
      <c r="F89" s="40">
        <f>F92+F95</f>
        <v>62065.057000000008</v>
      </c>
      <c r="G89" s="42">
        <f t="shared" si="9"/>
        <v>0</v>
      </c>
      <c r="H89" s="40">
        <f>H92+H95</f>
        <v>62003.912000000004</v>
      </c>
      <c r="I89" s="61">
        <f t="shared" si="10"/>
        <v>99.901482407403563</v>
      </c>
      <c r="J89" s="145">
        <v>7</v>
      </c>
      <c r="K89" s="145">
        <v>7</v>
      </c>
      <c r="L89" s="147">
        <v>100</v>
      </c>
      <c r="M89" s="147">
        <f>M92+M95</f>
        <v>2</v>
      </c>
      <c r="N89" s="147">
        <f t="shared" ref="N89:R89" si="14">N92+N95</f>
        <v>2</v>
      </c>
      <c r="O89" s="154">
        <f t="shared" si="14"/>
        <v>11</v>
      </c>
      <c r="P89" s="154">
        <f t="shared" si="14"/>
        <v>11</v>
      </c>
      <c r="Q89" s="145">
        <f t="shared" si="14"/>
        <v>5</v>
      </c>
      <c r="R89" s="145">
        <f t="shared" si="14"/>
        <v>5</v>
      </c>
      <c r="S89" s="132" t="s">
        <v>78</v>
      </c>
      <c r="T89" s="132" t="s">
        <v>8</v>
      </c>
      <c r="V89" s="17">
        <f>E90+E91</f>
        <v>62065.057000000001</v>
      </c>
      <c r="W89" s="17">
        <f>F90+F91</f>
        <v>62065.057000000001</v>
      </c>
      <c r="X89" s="17">
        <f>H90+H91</f>
        <v>62003.912000000004</v>
      </c>
      <c r="Y89" s="109">
        <f>V89-E89</f>
        <v>0</v>
      </c>
      <c r="Z89" s="109">
        <f>W89-F89</f>
        <v>0</v>
      </c>
      <c r="AA89" s="109">
        <f>X89-H89</f>
        <v>0</v>
      </c>
    </row>
    <row r="90" spans="1:27" ht="21.75" customHeight="1" thickBot="1">
      <c r="A90" s="162"/>
      <c r="B90" s="157"/>
      <c r="C90" s="141"/>
      <c r="D90" s="68" t="s">
        <v>9</v>
      </c>
      <c r="E90" s="40">
        <f>E93</f>
        <v>49993.031000000003</v>
      </c>
      <c r="F90" s="40">
        <f>F93</f>
        <v>49993.031000000003</v>
      </c>
      <c r="G90" s="55">
        <f t="shared" si="9"/>
        <v>0</v>
      </c>
      <c r="H90" s="40">
        <f>H93</f>
        <v>49993.031000000003</v>
      </c>
      <c r="I90" s="61">
        <f t="shared" si="10"/>
        <v>100</v>
      </c>
      <c r="J90" s="146"/>
      <c r="K90" s="146"/>
      <c r="L90" s="148"/>
      <c r="M90" s="148"/>
      <c r="N90" s="148"/>
      <c r="O90" s="155"/>
      <c r="P90" s="155"/>
      <c r="Q90" s="146"/>
      <c r="R90" s="146"/>
      <c r="S90" s="141"/>
      <c r="T90" s="141"/>
    </row>
    <row r="91" spans="1:27" ht="34.5" customHeight="1" thickBot="1">
      <c r="A91" s="162"/>
      <c r="B91" s="157"/>
      <c r="C91" s="141"/>
      <c r="D91" s="37" t="s">
        <v>10</v>
      </c>
      <c r="E91" s="40">
        <f>E94+E96</f>
        <v>12072.026</v>
      </c>
      <c r="F91" s="40">
        <f>F94+F96</f>
        <v>12072.026</v>
      </c>
      <c r="G91" s="55">
        <f t="shared" si="9"/>
        <v>0</v>
      </c>
      <c r="H91" s="40">
        <f>H94+H96</f>
        <v>12010.880999999999</v>
      </c>
      <c r="I91" s="61">
        <f t="shared" si="10"/>
        <v>99.493498440112702</v>
      </c>
      <c r="J91" s="146"/>
      <c r="K91" s="152"/>
      <c r="L91" s="148"/>
      <c r="M91" s="148"/>
      <c r="N91" s="148"/>
      <c r="O91" s="155"/>
      <c r="P91" s="155"/>
      <c r="Q91" s="146"/>
      <c r="R91" s="146"/>
      <c r="S91" s="141"/>
      <c r="T91" s="141"/>
    </row>
    <row r="92" spans="1:27" ht="22.5" customHeight="1" thickBot="1">
      <c r="A92" s="162"/>
      <c r="B92" s="159" t="s">
        <v>58</v>
      </c>
      <c r="C92" s="141"/>
      <c r="D92" s="71" t="s">
        <v>21</v>
      </c>
      <c r="E92" s="47">
        <f>E93+E94</f>
        <v>61449.657000000007</v>
      </c>
      <c r="F92" s="47">
        <f>F93+F94</f>
        <v>61449.657000000007</v>
      </c>
      <c r="G92" s="55">
        <f t="shared" si="9"/>
        <v>0</v>
      </c>
      <c r="H92" s="47">
        <f>H93+H94</f>
        <v>61388.512000000002</v>
      </c>
      <c r="I92" s="106">
        <f t="shared" si="10"/>
        <v>99.900495783076536</v>
      </c>
      <c r="J92" s="132">
        <v>3</v>
      </c>
      <c r="K92" s="132">
        <v>3</v>
      </c>
      <c r="L92" s="132">
        <v>100</v>
      </c>
      <c r="M92" s="132">
        <v>1</v>
      </c>
      <c r="N92" s="132">
        <v>1</v>
      </c>
      <c r="O92" s="137">
        <v>8</v>
      </c>
      <c r="P92" s="137">
        <v>8</v>
      </c>
      <c r="Q92" s="132">
        <v>2</v>
      </c>
      <c r="R92" s="132">
        <v>2</v>
      </c>
      <c r="S92" s="141"/>
      <c r="T92" s="141"/>
    </row>
    <row r="93" spans="1:27" ht="23.25" customHeight="1" thickBot="1">
      <c r="A93" s="162"/>
      <c r="B93" s="160"/>
      <c r="C93" s="141"/>
      <c r="D93" s="68" t="s">
        <v>9</v>
      </c>
      <c r="E93" s="38">
        <v>49993.031000000003</v>
      </c>
      <c r="F93" s="76">
        <v>49993.031000000003</v>
      </c>
      <c r="G93" s="55">
        <f t="shared" si="9"/>
        <v>0</v>
      </c>
      <c r="H93" s="38">
        <v>49993.031000000003</v>
      </c>
      <c r="I93" s="106">
        <f t="shared" si="10"/>
        <v>100</v>
      </c>
      <c r="J93" s="141"/>
      <c r="K93" s="141"/>
      <c r="L93" s="141"/>
      <c r="M93" s="141"/>
      <c r="N93" s="141"/>
      <c r="O93" s="195"/>
      <c r="P93" s="195"/>
      <c r="Q93" s="141"/>
      <c r="R93" s="141"/>
      <c r="S93" s="141"/>
      <c r="T93" s="141"/>
    </row>
    <row r="94" spans="1:27" ht="23.25" customHeight="1" thickBot="1">
      <c r="A94" s="162"/>
      <c r="B94" s="160"/>
      <c r="C94" s="141"/>
      <c r="D94" s="71" t="s">
        <v>10</v>
      </c>
      <c r="E94" s="38">
        <v>11456.626</v>
      </c>
      <c r="F94" s="77">
        <v>11456.626</v>
      </c>
      <c r="G94" s="55">
        <f t="shared" si="9"/>
        <v>0</v>
      </c>
      <c r="H94" s="38">
        <v>11395.481</v>
      </c>
      <c r="I94" s="106">
        <f t="shared" si="10"/>
        <v>99.466291384566446</v>
      </c>
      <c r="J94" s="141"/>
      <c r="K94" s="152"/>
      <c r="L94" s="141"/>
      <c r="M94" s="141"/>
      <c r="N94" s="141"/>
      <c r="O94" s="195"/>
      <c r="P94" s="195"/>
      <c r="Q94" s="141"/>
      <c r="R94" s="141"/>
      <c r="S94" s="141"/>
      <c r="T94" s="141"/>
    </row>
    <row r="95" spans="1:27" ht="33" customHeight="1" thickBot="1">
      <c r="A95" s="162"/>
      <c r="B95" s="159" t="s">
        <v>59</v>
      </c>
      <c r="C95" s="141"/>
      <c r="D95" s="49" t="s">
        <v>21</v>
      </c>
      <c r="E95" s="82">
        <f>E96</f>
        <v>615.4</v>
      </c>
      <c r="F95" s="47">
        <f>F96</f>
        <v>615.4</v>
      </c>
      <c r="G95" s="55">
        <f t="shared" si="9"/>
        <v>0</v>
      </c>
      <c r="H95" s="82">
        <f>H96</f>
        <v>615.4</v>
      </c>
      <c r="I95" s="61">
        <f t="shared" si="10"/>
        <v>100</v>
      </c>
      <c r="J95" s="132">
        <v>2</v>
      </c>
      <c r="K95" s="149">
        <v>2</v>
      </c>
      <c r="L95" s="149">
        <v>100</v>
      </c>
      <c r="M95" s="149">
        <v>1</v>
      </c>
      <c r="N95" s="149">
        <v>1</v>
      </c>
      <c r="O95" s="137">
        <v>3</v>
      </c>
      <c r="P95" s="137">
        <v>3</v>
      </c>
      <c r="Q95" s="132">
        <v>3</v>
      </c>
      <c r="R95" s="132">
        <v>3</v>
      </c>
      <c r="S95" s="141"/>
      <c r="T95" s="141"/>
    </row>
    <row r="96" spans="1:27" ht="34.5" customHeight="1" thickBot="1">
      <c r="A96" s="162"/>
      <c r="B96" s="160"/>
      <c r="C96" s="141"/>
      <c r="D96" s="37" t="s">
        <v>10</v>
      </c>
      <c r="E96" s="38">
        <v>615.4</v>
      </c>
      <c r="F96" s="38">
        <v>615.4</v>
      </c>
      <c r="G96" s="55">
        <f t="shared" si="9"/>
        <v>0</v>
      </c>
      <c r="H96" s="38">
        <v>615.4</v>
      </c>
      <c r="I96" s="58">
        <f t="shared" si="10"/>
        <v>100</v>
      </c>
      <c r="J96" s="141"/>
      <c r="K96" s="175"/>
      <c r="L96" s="150"/>
      <c r="M96" s="150"/>
      <c r="N96" s="150"/>
      <c r="O96" s="195"/>
      <c r="P96" s="195"/>
      <c r="Q96" s="141"/>
      <c r="R96" s="141"/>
      <c r="S96" s="142"/>
      <c r="T96" s="141"/>
    </row>
    <row r="97" spans="1:27" ht="26.25" customHeight="1" thickBot="1">
      <c r="A97" s="161">
        <v>11</v>
      </c>
      <c r="B97" s="156" t="s">
        <v>60</v>
      </c>
      <c r="C97" s="132" t="s">
        <v>99</v>
      </c>
      <c r="D97" s="49" t="s">
        <v>21</v>
      </c>
      <c r="E97" s="40">
        <f>E100+E103+E105</f>
        <v>269</v>
      </c>
      <c r="F97" s="40">
        <f>F100+F103+F105</f>
        <v>269.00099999999998</v>
      </c>
      <c r="G97" s="61">
        <f t="shared" si="9"/>
        <v>9.9999999997635314E-4</v>
      </c>
      <c r="H97" s="40">
        <f>H100+H103+H105</f>
        <v>269.00099999999998</v>
      </c>
      <c r="I97" s="61">
        <f t="shared" si="10"/>
        <v>100</v>
      </c>
      <c r="J97" s="145">
        <v>4</v>
      </c>
      <c r="K97" s="145" t="s">
        <v>119</v>
      </c>
      <c r="L97" s="145">
        <v>75</v>
      </c>
      <c r="M97" s="145">
        <f>M100+M103+M105</f>
        <v>8</v>
      </c>
      <c r="N97" s="145">
        <f t="shared" ref="N97:R97" si="15">N100+N103+N105</f>
        <v>7</v>
      </c>
      <c r="O97" s="154">
        <f t="shared" si="15"/>
        <v>56</v>
      </c>
      <c r="P97" s="154">
        <f t="shared" si="15"/>
        <v>55</v>
      </c>
      <c r="Q97" s="145">
        <f t="shared" si="15"/>
        <v>9</v>
      </c>
      <c r="R97" s="145">
        <f t="shared" si="15"/>
        <v>8</v>
      </c>
      <c r="S97" s="132" t="s">
        <v>78</v>
      </c>
      <c r="T97" s="132" t="s">
        <v>79</v>
      </c>
      <c r="V97" s="25">
        <f>E98+E99</f>
        <v>269</v>
      </c>
      <c r="W97" s="25">
        <f>F98+F99</f>
        <v>269.00099999999998</v>
      </c>
      <c r="X97" s="25">
        <f>H98+H99</f>
        <v>269.00099999999998</v>
      </c>
      <c r="Y97" s="109">
        <f>V97-E97</f>
        <v>0</v>
      </c>
      <c r="Z97" s="109">
        <f>W97-F97</f>
        <v>0</v>
      </c>
      <c r="AA97" s="109">
        <f>X97-H97</f>
        <v>0</v>
      </c>
    </row>
    <row r="98" spans="1:27" ht="26.25" customHeight="1" thickBot="1">
      <c r="A98" s="162"/>
      <c r="B98" s="157"/>
      <c r="C98" s="141"/>
      <c r="D98" s="68" t="s">
        <v>9</v>
      </c>
      <c r="E98" s="40">
        <f>E101</f>
        <v>254.1</v>
      </c>
      <c r="F98" s="40">
        <f>F101</f>
        <v>254.1</v>
      </c>
      <c r="G98" s="61">
        <f t="shared" si="9"/>
        <v>0</v>
      </c>
      <c r="H98" s="40">
        <f>H101</f>
        <v>254.1</v>
      </c>
      <c r="I98" s="61">
        <f t="shared" si="10"/>
        <v>100</v>
      </c>
      <c r="J98" s="146"/>
      <c r="K98" s="146"/>
      <c r="L98" s="146"/>
      <c r="M98" s="146"/>
      <c r="N98" s="146"/>
      <c r="O98" s="155"/>
      <c r="P98" s="155"/>
      <c r="Q98" s="146"/>
      <c r="R98" s="146"/>
      <c r="S98" s="141"/>
      <c r="T98" s="141"/>
    </row>
    <row r="99" spans="1:27" ht="25.5" customHeight="1" thickBot="1">
      <c r="A99" s="162"/>
      <c r="B99" s="157"/>
      <c r="C99" s="141"/>
      <c r="D99" s="37" t="s">
        <v>10</v>
      </c>
      <c r="E99" s="40">
        <f>E102+E104</f>
        <v>14.9</v>
      </c>
      <c r="F99" s="40">
        <f>F102+F104</f>
        <v>14.901</v>
      </c>
      <c r="G99" s="61">
        <f t="shared" si="9"/>
        <v>9.9999999999944578E-4</v>
      </c>
      <c r="H99" s="40">
        <f>H102+H104</f>
        <v>14.901</v>
      </c>
      <c r="I99" s="61">
        <f t="shared" si="10"/>
        <v>100</v>
      </c>
      <c r="J99" s="146"/>
      <c r="K99" s="152"/>
      <c r="L99" s="146"/>
      <c r="M99" s="146"/>
      <c r="N99" s="146"/>
      <c r="O99" s="155"/>
      <c r="P99" s="155"/>
      <c r="Q99" s="146"/>
      <c r="R99" s="146"/>
      <c r="S99" s="141"/>
      <c r="T99" s="141"/>
    </row>
    <row r="100" spans="1:27" ht="26.25" customHeight="1" thickBot="1">
      <c r="A100" s="162"/>
      <c r="B100" s="159" t="s">
        <v>36</v>
      </c>
      <c r="C100" s="141"/>
      <c r="D100" s="49" t="s">
        <v>21</v>
      </c>
      <c r="E100" s="41">
        <f>E101+E102</f>
        <v>269</v>
      </c>
      <c r="F100" s="41">
        <f>F101+F102</f>
        <v>269.00099999999998</v>
      </c>
      <c r="G100" s="61">
        <f t="shared" si="9"/>
        <v>9.9999999997635314E-4</v>
      </c>
      <c r="H100" s="41">
        <f>H101+H102</f>
        <v>269.00099999999998</v>
      </c>
      <c r="I100" s="61">
        <v>0</v>
      </c>
      <c r="J100" s="132">
        <v>1</v>
      </c>
      <c r="K100" s="132">
        <v>1</v>
      </c>
      <c r="L100" s="132">
        <v>100</v>
      </c>
      <c r="M100" s="132">
        <v>2</v>
      </c>
      <c r="N100" s="132">
        <v>2</v>
      </c>
      <c r="O100" s="137">
        <v>2</v>
      </c>
      <c r="P100" s="137">
        <v>2</v>
      </c>
      <c r="Q100" s="132">
        <v>2</v>
      </c>
      <c r="R100" s="132">
        <v>2</v>
      </c>
      <c r="S100" s="141"/>
      <c r="T100" s="141"/>
    </row>
    <row r="101" spans="1:27" ht="24.75" customHeight="1" thickBot="1">
      <c r="A101" s="162"/>
      <c r="B101" s="160"/>
      <c r="C101" s="141"/>
      <c r="D101" s="68" t="s">
        <v>9</v>
      </c>
      <c r="E101" s="38">
        <v>254.1</v>
      </c>
      <c r="F101" s="38">
        <v>254.1</v>
      </c>
      <c r="G101" s="70">
        <f t="shared" si="9"/>
        <v>0</v>
      </c>
      <c r="H101" s="38">
        <v>254.1</v>
      </c>
      <c r="I101" s="106">
        <v>0</v>
      </c>
      <c r="J101" s="141"/>
      <c r="K101" s="141"/>
      <c r="L101" s="141"/>
      <c r="M101" s="141"/>
      <c r="N101" s="141"/>
      <c r="O101" s="195"/>
      <c r="P101" s="195"/>
      <c r="Q101" s="141"/>
      <c r="R101" s="141"/>
      <c r="S101" s="141"/>
      <c r="T101" s="141"/>
    </row>
    <row r="102" spans="1:27" ht="24.75" customHeight="1" thickBot="1">
      <c r="A102" s="162"/>
      <c r="B102" s="160"/>
      <c r="C102" s="141"/>
      <c r="D102" s="37" t="s">
        <v>10</v>
      </c>
      <c r="E102" s="38">
        <v>14.9</v>
      </c>
      <c r="F102" s="38">
        <v>14.901</v>
      </c>
      <c r="G102" s="61">
        <f t="shared" si="9"/>
        <v>9.9999999999944578E-4</v>
      </c>
      <c r="H102" s="62">
        <v>14.901</v>
      </c>
      <c r="I102" s="61">
        <v>0</v>
      </c>
      <c r="J102" s="141"/>
      <c r="K102" s="152"/>
      <c r="L102" s="141"/>
      <c r="M102" s="152"/>
      <c r="N102" s="152"/>
      <c r="O102" s="195"/>
      <c r="P102" s="195"/>
      <c r="Q102" s="141"/>
      <c r="R102" s="141"/>
      <c r="S102" s="141"/>
      <c r="T102" s="141"/>
    </row>
    <row r="103" spans="1:27" ht="33.75" customHeight="1" thickBot="1">
      <c r="A103" s="227"/>
      <c r="B103" s="230" t="s">
        <v>57</v>
      </c>
      <c r="C103" s="143"/>
      <c r="D103" s="49" t="s">
        <v>21</v>
      </c>
      <c r="E103" s="41">
        <f t="shared" ref="E103:F103" si="16">E104</f>
        <v>0</v>
      </c>
      <c r="F103" s="41">
        <f t="shared" si="16"/>
        <v>0</v>
      </c>
      <c r="G103" s="61">
        <f t="shared" si="9"/>
        <v>0</v>
      </c>
      <c r="H103" s="41">
        <f>H104</f>
        <v>0</v>
      </c>
      <c r="I103" s="61">
        <v>0</v>
      </c>
      <c r="J103" s="132">
        <v>2</v>
      </c>
      <c r="K103" s="132">
        <v>2</v>
      </c>
      <c r="L103" s="132">
        <v>100</v>
      </c>
      <c r="M103" s="132">
        <v>4</v>
      </c>
      <c r="N103" s="132">
        <v>4</v>
      </c>
      <c r="O103" s="137">
        <v>48</v>
      </c>
      <c r="P103" s="137">
        <v>48</v>
      </c>
      <c r="Q103" s="149">
        <v>3</v>
      </c>
      <c r="R103" s="149">
        <v>3</v>
      </c>
      <c r="S103" s="141"/>
      <c r="T103" s="141"/>
    </row>
    <row r="104" spans="1:27" ht="38.25" customHeight="1" thickBot="1">
      <c r="A104" s="227"/>
      <c r="B104" s="230"/>
      <c r="C104" s="143"/>
      <c r="D104" s="37" t="s">
        <v>10</v>
      </c>
      <c r="E104" s="69">
        <v>0</v>
      </c>
      <c r="F104" s="69">
        <v>0</v>
      </c>
      <c r="G104" s="61">
        <f t="shared" si="9"/>
        <v>0</v>
      </c>
      <c r="H104" s="69">
        <v>0</v>
      </c>
      <c r="I104" s="61">
        <v>0</v>
      </c>
      <c r="J104" s="142"/>
      <c r="K104" s="153"/>
      <c r="L104" s="142"/>
      <c r="M104" s="153"/>
      <c r="N104" s="153"/>
      <c r="O104" s="197"/>
      <c r="P104" s="197"/>
      <c r="Q104" s="175"/>
      <c r="R104" s="175"/>
      <c r="S104" s="141"/>
      <c r="T104" s="141"/>
    </row>
    <row r="105" spans="1:27" ht="45" customHeight="1" thickBot="1">
      <c r="A105" s="162"/>
      <c r="B105" s="228" t="s">
        <v>61</v>
      </c>
      <c r="C105" s="141"/>
      <c r="D105" s="49" t="s">
        <v>21</v>
      </c>
      <c r="E105" s="41">
        <v>0</v>
      </c>
      <c r="F105" s="41">
        <v>0</v>
      </c>
      <c r="G105" s="61">
        <f t="shared" si="9"/>
        <v>0</v>
      </c>
      <c r="H105" s="41">
        <v>0</v>
      </c>
      <c r="I105" s="61">
        <v>0</v>
      </c>
      <c r="J105" s="132">
        <v>1</v>
      </c>
      <c r="K105" s="132" t="s">
        <v>120</v>
      </c>
      <c r="L105" s="132">
        <v>0</v>
      </c>
      <c r="M105" s="132">
        <v>2</v>
      </c>
      <c r="N105" s="132">
        <v>1</v>
      </c>
      <c r="O105" s="137">
        <v>6</v>
      </c>
      <c r="P105" s="137">
        <v>5</v>
      </c>
      <c r="Q105" s="132">
        <v>4</v>
      </c>
      <c r="R105" s="132">
        <v>3</v>
      </c>
      <c r="S105" s="141"/>
      <c r="T105" s="141"/>
    </row>
    <row r="106" spans="1:27" ht="57.75" customHeight="1" thickBot="1">
      <c r="A106" s="162"/>
      <c r="B106" s="229"/>
      <c r="C106" s="141"/>
      <c r="D106" s="37" t="s">
        <v>10</v>
      </c>
      <c r="E106" s="38">
        <v>0</v>
      </c>
      <c r="F106" s="38">
        <v>0</v>
      </c>
      <c r="G106" s="61">
        <f t="shared" si="9"/>
        <v>0</v>
      </c>
      <c r="H106" s="38">
        <v>0</v>
      </c>
      <c r="I106" s="61">
        <v>0</v>
      </c>
      <c r="J106" s="141"/>
      <c r="K106" s="142"/>
      <c r="L106" s="141"/>
      <c r="M106" s="142"/>
      <c r="N106" s="142"/>
      <c r="O106" s="195"/>
      <c r="P106" s="195"/>
      <c r="Q106" s="141"/>
      <c r="R106" s="141"/>
      <c r="S106" s="142"/>
      <c r="T106" s="141"/>
    </row>
    <row r="107" spans="1:27" ht="68.25" customHeight="1" thickBot="1">
      <c r="A107" s="231">
        <v>12</v>
      </c>
      <c r="B107" s="156" t="s">
        <v>62</v>
      </c>
      <c r="C107" s="132" t="s">
        <v>98</v>
      </c>
      <c r="D107" s="49" t="s">
        <v>21</v>
      </c>
      <c r="E107" s="40">
        <f>E108</f>
        <v>16536.439000000002</v>
      </c>
      <c r="F107" s="40">
        <f>F108</f>
        <v>16553.439000000002</v>
      </c>
      <c r="G107" s="61">
        <f t="shared" si="9"/>
        <v>17</v>
      </c>
      <c r="H107" s="40">
        <f>H108</f>
        <v>16535.614000000001</v>
      </c>
      <c r="I107" s="61">
        <f t="shared" si="10"/>
        <v>99.892318448148444</v>
      </c>
      <c r="J107" s="145">
        <v>7</v>
      </c>
      <c r="K107" s="145">
        <v>7</v>
      </c>
      <c r="L107" s="145">
        <v>100</v>
      </c>
      <c r="M107" s="147">
        <f>M109+M111</f>
        <v>3</v>
      </c>
      <c r="N107" s="147">
        <f t="shared" ref="N107:R107" si="17">N109+N111</f>
        <v>2</v>
      </c>
      <c r="O107" s="154">
        <f t="shared" si="17"/>
        <v>7</v>
      </c>
      <c r="P107" s="154">
        <f t="shared" si="17"/>
        <v>5</v>
      </c>
      <c r="Q107" s="182">
        <f t="shared" si="17"/>
        <v>7</v>
      </c>
      <c r="R107" s="182">
        <f t="shared" si="17"/>
        <v>5</v>
      </c>
      <c r="S107" s="132" t="s">
        <v>78</v>
      </c>
      <c r="T107" s="132" t="s">
        <v>8</v>
      </c>
      <c r="V107" s="17">
        <f>E108</f>
        <v>16536.439000000002</v>
      </c>
      <c r="W107" s="25">
        <f>F108</f>
        <v>16553.439000000002</v>
      </c>
      <c r="X107" s="17">
        <f>H108</f>
        <v>16535.614000000001</v>
      </c>
      <c r="Y107" s="109">
        <f>V107-E107</f>
        <v>0</v>
      </c>
      <c r="Z107" s="109">
        <f>W107-F107</f>
        <v>0</v>
      </c>
      <c r="AA107" s="109">
        <f>X107-H107</f>
        <v>0</v>
      </c>
    </row>
    <row r="108" spans="1:27" ht="66" customHeight="1" thickBot="1">
      <c r="A108" s="232"/>
      <c r="B108" s="157"/>
      <c r="C108" s="141"/>
      <c r="D108" s="37" t="s">
        <v>10</v>
      </c>
      <c r="E108" s="40">
        <f>E110+E112</f>
        <v>16536.439000000002</v>
      </c>
      <c r="F108" s="40">
        <f>F110+F112</f>
        <v>16553.439000000002</v>
      </c>
      <c r="G108" s="61">
        <f t="shared" si="9"/>
        <v>17</v>
      </c>
      <c r="H108" s="40">
        <f>H110+H112</f>
        <v>16535.614000000001</v>
      </c>
      <c r="I108" s="61">
        <f t="shared" si="10"/>
        <v>99.892318448148444</v>
      </c>
      <c r="J108" s="146"/>
      <c r="K108" s="146"/>
      <c r="L108" s="146"/>
      <c r="M108" s="148"/>
      <c r="N108" s="148"/>
      <c r="O108" s="155"/>
      <c r="P108" s="155"/>
      <c r="Q108" s="183"/>
      <c r="R108" s="183"/>
      <c r="S108" s="152"/>
      <c r="T108" s="141"/>
    </row>
    <row r="109" spans="1:27" ht="63.75" customHeight="1" thickBot="1">
      <c r="A109" s="232"/>
      <c r="B109" s="159" t="s">
        <v>63</v>
      </c>
      <c r="C109" s="141"/>
      <c r="D109" s="49" t="s">
        <v>21</v>
      </c>
      <c r="E109" s="47">
        <f>E110</f>
        <v>16292.799000000001</v>
      </c>
      <c r="F109" s="47">
        <f>F110</f>
        <v>16309.799000000001</v>
      </c>
      <c r="G109" s="61">
        <f t="shared" si="9"/>
        <v>17</v>
      </c>
      <c r="H109" s="47">
        <f>H110</f>
        <v>16294.671</v>
      </c>
      <c r="I109" s="61">
        <f t="shared" si="10"/>
        <v>99.907245944600547</v>
      </c>
      <c r="J109" s="132">
        <v>1</v>
      </c>
      <c r="K109" s="132">
        <v>1</v>
      </c>
      <c r="L109" s="132">
        <v>100</v>
      </c>
      <c r="M109" s="149">
        <v>2</v>
      </c>
      <c r="N109" s="149">
        <v>2</v>
      </c>
      <c r="O109" s="137">
        <v>3</v>
      </c>
      <c r="P109" s="137">
        <v>3</v>
      </c>
      <c r="Q109" s="185">
        <v>3</v>
      </c>
      <c r="R109" s="185">
        <v>3</v>
      </c>
      <c r="S109" s="152"/>
      <c r="T109" s="141"/>
    </row>
    <row r="110" spans="1:27" ht="60" customHeight="1" thickBot="1">
      <c r="A110" s="232"/>
      <c r="B110" s="151"/>
      <c r="C110" s="141"/>
      <c r="D110" s="65" t="s">
        <v>10</v>
      </c>
      <c r="E110" s="123">
        <v>16292.799000000001</v>
      </c>
      <c r="F110" s="72">
        <v>16309.799000000001</v>
      </c>
      <c r="G110" s="61">
        <f t="shared" si="9"/>
        <v>17</v>
      </c>
      <c r="H110" s="62">
        <v>16294.671</v>
      </c>
      <c r="I110" s="61">
        <f t="shared" si="10"/>
        <v>99.907245944600547</v>
      </c>
      <c r="J110" s="142"/>
      <c r="K110" s="142"/>
      <c r="L110" s="142"/>
      <c r="M110" s="175"/>
      <c r="N110" s="175"/>
      <c r="O110" s="197"/>
      <c r="P110" s="197"/>
      <c r="Q110" s="198"/>
      <c r="R110" s="198"/>
      <c r="S110" s="152"/>
      <c r="T110" s="141"/>
    </row>
    <row r="111" spans="1:27" ht="46.5" customHeight="1" thickBot="1">
      <c r="A111" s="232"/>
      <c r="B111" s="159" t="s">
        <v>64</v>
      </c>
      <c r="C111" s="141"/>
      <c r="D111" s="49" t="s">
        <v>21</v>
      </c>
      <c r="E111" s="47">
        <f>E112</f>
        <v>243.64</v>
      </c>
      <c r="F111" s="47">
        <f>F112</f>
        <v>243.64</v>
      </c>
      <c r="G111" s="61">
        <f t="shared" si="9"/>
        <v>0</v>
      </c>
      <c r="H111" s="47">
        <f>H112</f>
        <v>240.94300000000001</v>
      </c>
      <c r="I111" s="61">
        <f t="shared" si="10"/>
        <v>98.89303890986703</v>
      </c>
      <c r="J111" s="132">
        <v>2</v>
      </c>
      <c r="K111" s="132">
        <v>2</v>
      </c>
      <c r="L111" s="132">
        <v>100</v>
      </c>
      <c r="M111" s="149">
        <v>1</v>
      </c>
      <c r="N111" s="149">
        <v>0</v>
      </c>
      <c r="O111" s="137">
        <v>4</v>
      </c>
      <c r="P111" s="137">
        <v>2</v>
      </c>
      <c r="Q111" s="185">
        <v>4</v>
      </c>
      <c r="R111" s="185">
        <v>2</v>
      </c>
      <c r="S111" s="152"/>
      <c r="T111" s="141"/>
    </row>
    <row r="112" spans="1:27" ht="45.75" customHeight="1" thickBot="1">
      <c r="A112" s="232"/>
      <c r="B112" s="164"/>
      <c r="C112" s="141"/>
      <c r="D112" s="65" t="s">
        <v>10</v>
      </c>
      <c r="E112" s="123">
        <v>243.64</v>
      </c>
      <c r="F112" s="38">
        <v>243.64</v>
      </c>
      <c r="G112" s="61">
        <f t="shared" si="9"/>
        <v>0</v>
      </c>
      <c r="H112" s="62">
        <v>240.94300000000001</v>
      </c>
      <c r="I112" s="61">
        <f t="shared" si="10"/>
        <v>98.89303890986703</v>
      </c>
      <c r="J112" s="142"/>
      <c r="K112" s="142"/>
      <c r="L112" s="142"/>
      <c r="M112" s="175"/>
      <c r="N112" s="175"/>
      <c r="O112" s="197"/>
      <c r="P112" s="197"/>
      <c r="Q112" s="198"/>
      <c r="R112" s="198"/>
      <c r="S112" s="152"/>
      <c r="T112" s="141"/>
    </row>
    <row r="113" spans="1:27" ht="48" customHeight="1" thickBot="1">
      <c r="A113" s="161">
        <v>13</v>
      </c>
      <c r="B113" s="156" t="s">
        <v>65</v>
      </c>
      <c r="C113" s="132" t="s">
        <v>97</v>
      </c>
      <c r="D113" s="49" t="s">
        <v>21</v>
      </c>
      <c r="E113" s="40">
        <f>E115+E117+E119</f>
        <v>10240.374</v>
      </c>
      <c r="F113" s="40">
        <f>F115+F117+F119</f>
        <v>10240.422999999999</v>
      </c>
      <c r="G113" s="61">
        <f t="shared" si="9"/>
        <v>4.8999999999068677E-2</v>
      </c>
      <c r="H113" s="40">
        <f>H115+H117+H119</f>
        <v>10231.931</v>
      </c>
      <c r="I113" s="61">
        <f t="shared" si="10"/>
        <v>99.917073738067288</v>
      </c>
      <c r="J113" s="145">
        <v>9</v>
      </c>
      <c r="K113" s="145">
        <v>9</v>
      </c>
      <c r="L113" s="145">
        <v>100</v>
      </c>
      <c r="M113" s="145">
        <f>M115+M117+M119</f>
        <v>7</v>
      </c>
      <c r="N113" s="145">
        <f t="shared" ref="N113:R113" si="18">N115+N117+N119</f>
        <v>7</v>
      </c>
      <c r="O113" s="154">
        <f t="shared" si="18"/>
        <v>7</v>
      </c>
      <c r="P113" s="154">
        <f t="shared" si="18"/>
        <v>7</v>
      </c>
      <c r="Q113" s="145">
        <f t="shared" si="18"/>
        <v>7</v>
      </c>
      <c r="R113" s="145">
        <f t="shared" si="18"/>
        <v>7</v>
      </c>
      <c r="S113" s="132" t="s">
        <v>78</v>
      </c>
      <c r="T113" s="132" t="s">
        <v>8</v>
      </c>
      <c r="V113" s="17">
        <f>E114</f>
        <v>10240.374</v>
      </c>
      <c r="W113" s="25">
        <f>F114</f>
        <v>10240.422999999999</v>
      </c>
      <c r="X113" s="17">
        <f>H114</f>
        <v>10231.931</v>
      </c>
      <c r="Y113" s="109">
        <f>V113-E113</f>
        <v>0</v>
      </c>
      <c r="Z113" s="109">
        <f>W113-F113</f>
        <v>0</v>
      </c>
      <c r="AA113" s="109">
        <f>X113-H113</f>
        <v>0</v>
      </c>
    </row>
    <row r="114" spans="1:27" ht="49.5" customHeight="1" thickBot="1">
      <c r="A114" s="162"/>
      <c r="B114" s="157"/>
      <c r="C114" s="141"/>
      <c r="D114" s="37" t="s">
        <v>10</v>
      </c>
      <c r="E114" s="40">
        <f>E116+E118+E120</f>
        <v>10240.374</v>
      </c>
      <c r="F114" s="40">
        <f>F116+F118+F120</f>
        <v>10240.422999999999</v>
      </c>
      <c r="G114" s="61">
        <f t="shared" si="9"/>
        <v>4.8999999999068677E-2</v>
      </c>
      <c r="H114" s="40">
        <f>H116+H118+H120</f>
        <v>10231.931</v>
      </c>
      <c r="I114" s="61">
        <f t="shared" si="10"/>
        <v>99.917073738067288</v>
      </c>
      <c r="J114" s="146"/>
      <c r="K114" s="146"/>
      <c r="L114" s="146"/>
      <c r="M114" s="146"/>
      <c r="N114" s="146"/>
      <c r="O114" s="155"/>
      <c r="P114" s="155"/>
      <c r="Q114" s="146"/>
      <c r="R114" s="146"/>
      <c r="S114" s="141"/>
      <c r="T114" s="141"/>
    </row>
    <row r="115" spans="1:27" ht="40.5" customHeight="1" thickBot="1">
      <c r="A115" s="162"/>
      <c r="B115" s="159" t="s">
        <v>66</v>
      </c>
      <c r="C115" s="141"/>
      <c r="D115" s="49" t="s">
        <v>21</v>
      </c>
      <c r="E115" s="41">
        <f>E116</f>
        <v>4987.3549999999996</v>
      </c>
      <c r="F115" s="41">
        <f>F116</f>
        <v>4987.3549999999996</v>
      </c>
      <c r="G115" s="61">
        <f t="shared" si="9"/>
        <v>0</v>
      </c>
      <c r="H115" s="41">
        <f>H116</f>
        <v>4978.8630000000003</v>
      </c>
      <c r="I115" s="61">
        <f t="shared" si="10"/>
        <v>99.829729385616233</v>
      </c>
      <c r="J115" s="149">
        <v>3</v>
      </c>
      <c r="K115" s="149">
        <v>3</v>
      </c>
      <c r="L115" s="132">
        <v>100</v>
      </c>
      <c r="M115" s="132">
        <v>2</v>
      </c>
      <c r="N115" s="132">
        <v>2</v>
      </c>
      <c r="O115" s="137">
        <v>2</v>
      </c>
      <c r="P115" s="137">
        <v>2</v>
      </c>
      <c r="Q115" s="132">
        <v>2</v>
      </c>
      <c r="R115" s="132">
        <v>2</v>
      </c>
      <c r="S115" s="141"/>
      <c r="T115" s="141"/>
    </row>
    <row r="116" spans="1:27" ht="38.25" customHeight="1" thickBot="1">
      <c r="A116" s="162"/>
      <c r="B116" s="160"/>
      <c r="C116" s="141"/>
      <c r="D116" s="37" t="s">
        <v>10</v>
      </c>
      <c r="E116" s="44">
        <v>4987.3549999999996</v>
      </c>
      <c r="F116" s="39">
        <v>4987.3549999999996</v>
      </c>
      <c r="G116" s="61">
        <f t="shared" si="9"/>
        <v>0</v>
      </c>
      <c r="H116" s="39">
        <v>4978.8630000000003</v>
      </c>
      <c r="I116" s="61">
        <f t="shared" si="10"/>
        <v>99.829729385616233</v>
      </c>
      <c r="J116" s="150"/>
      <c r="K116" s="150"/>
      <c r="L116" s="141"/>
      <c r="M116" s="141"/>
      <c r="N116" s="141"/>
      <c r="O116" s="195"/>
      <c r="P116" s="195"/>
      <c r="Q116" s="141"/>
      <c r="R116" s="141"/>
      <c r="S116" s="141"/>
      <c r="T116" s="141"/>
      <c r="X116" s="26"/>
    </row>
    <row r="117" spans="1:27" ht="55.5" customHeight="1" thickBot="1">
      <c r="A117" s="162"/>
      <c r="B117" s="159" t="s">
        <v>67</v>
      </c>
      <c r="C117" s="141"/>
      <c r="D117" s="49" t="s">
        <v>21</v>
      </c>
      <c r="E117" s="41">
        <f>E118</f>
        <v>5253.0190000000002</v>
      </c>
      <c r="F117" s="41">
        <f>F118</f>
        <v>5253.0680000000002</v>
      </c>
      <c r="G117" s="61">
        <f t="shared" ref="G117:G156" si="19">F117-E117</f>
        <v>4.8999999999978172E-2</v>
      </c>
      <c r="H117" s="41">
        <f>H118</f>
        <v>5253.0680000000002</v>
      </c>
      <c r="I117" s="61">
        <f t="shared" ref="I117:I156" si="20">H117/F117*100</f>
        <v>100</v>
      </c>
      <c r="J117" s="149">
        <v>1</v>
      </c>
      <c r="K117" s="149">
        <v>1</v>
      </c>
      <c r="L117" s="132">
        <v>100</v>
      </c>
      <c r="M117" s="132">
        <v>1</v>
      </c>
      <c r="N117" s="132">
        <v>1</v>
      </c>
      <c r="O117" s="137">
        <v>1</v>
      </c>
      <c r="P117" s="137">
        <v>1</v>
      </c>
      <c r="Q117" s="132">
        <v>1</v>
      </c>
      <c r="R117" s="132">
        <v>1</v>
      </c>
      <c r="S117" s="141"/>
      <c r="T117" s="141"/>
    </row>
    <row r="118" spans="1:27" ht="59.25" customHeight="1" thickBot="1">
      <c r="A118" s="162"/>
      <c r="B118" s="160"/>
      <c r="C118" s="141"/>
      <c r="D118" s="37" t="s">
        <v>10</v>
      </c>
      <c r="E118" s="44">
        <v>5253.0190000000002</v>
      </c>
      <c r="F118" s="39">
        <v>5253.0680000000002</v>
      </c>
      <c r="G118" s="61">
        <f t="shared" si="19"/>
        <v>4.8999999999978172E-2</v>
      </c>
      <c r="H118" s="39">
        <v>5253.0680000000002</v>
      </c>
      <c r="I118" s="61">
        <f t="shared" si="20"/>
        <v>100</v>
      </c>
      <c r="J118" s="150"/>
      <c r="K118" s="150"/>
      <c r="L118" s="141"/>
      <c r="M118" s="141"/>
      <c r="N118" s="141"/>
      <c r="O118" s="195"/>
      <c r="P118" s="195"/>
      <c r="Q118" s="141"/>
      <c r="R118" s="141"/>
      <c r="S118" s="141"/>
      <c r="T118" s="141"/>
    </row>
    <row r="119" spans="1:27" ht="31.5" customHeight="1" thickBot="1">
      <c r="A119" s="162"/>
      <c r="B119" s="159" t="s">
        <v>68</v>
      </c>
      <c r="C119" s="141"/>
      <c r="D119" s="49" t="s">
        <v>21</v>
      </c>
      <c r="E119" s="41">
        <f>E120</f>
        <v>0</v>
      </c>
      <c r="F119" s="41">
        <f>F120</f>
        <v>0</v>
      </c>
      <c r="G119" s="61">
        <f t="shared" si="19"/>
        <v>0</v>
      </c>
      <c r="H119" s="41">
        <f>H120</f>
        <v>0</v>
      </c>
      <c r="I119" s="61">
        <v>0</v>
      </c>
      <c r="J119" s="149">
        <v>4</v>
      </c>
      <c r="K119" s="149">
        <v>4</v>
      </c>
      <c r="L119" s="132">
        <v>100</v>
      </c>
      <c r="M119" s="132">
        <v>4</v>
      </c>
      <c r="N119" s="132">
        <v>4</v>
      </c>
      <c r="O119" s="137">
        <v>4</v>
      </c>
      <c r="P119" s="137">
        <v>4</v>
      </c>
      <c r="Q119" s="132">
        <v>4</v>
      </c>
      <c r="R119" s="132">
        <v>4</v>
      </c>
      <c r="S119" s="141"/>
      <c r="T119" s="141"/>
    </row>
    <row r="120" spans="1:27" ht="36.75" customHeight="1" thickBot="1">
      <c r="A120" s="242"/>
      <c r="B120" s="164"/>
      <c r="C120" s="142"/>
      <c r="D120" s="65" t="s">
        <v>10</v>
      </c>
      <c r="E120" s="66">
        <v>0</v>
      </c>
      <c r="F120" s="67">
        <v>0</v>
      </c>
      <c r="G120" s="61">
        <f t="shared" si="19"/>
        <v>0</v>
      </c>
      <c r="H120" s="67">
        <v>0</v>
      </c>
      <c r="I120" s="61">
        <v>0</v>
      </c>
      <c r="J120" s="175"/>
      <c r="K120" s="175"/>
      <c r="L120" s="142"/>
      <c r="M120" s="142"/>
      <c r="N120" s="142"/>
      <c r="O120" s="197"/>
      <c r="P120" s="197"/>
      <c r="Q120" s="142"/>
      <c r="R120" s="142"/>
      <c r="S120" s="142"/>
      <c r="T120" s="142"/>
    </row>
    <row r="121" spans="1:27" ht="42.75" customHeight="1" thickBot="1">
      <c r="A121" s="161">
        <v>14</v>
      </c>
      <c r="B121" s="156" t="s">
        <v>69</v>
      </c>
      <c r="C121" s="132" t="s">
        <v>96</v>
      </c>
      <c r="D121" s="49" t="s">
        <v>21</v>
      </c>
      <c r="E121" s="40">
        <f>E123</f>
        <v>2.6</v>
      </c>
      <c r="F121" s="40">
        <f>F123</f>
        <v>2.6</v>
      </c>
      <c r="G121" s="42">
        <f t="shared" si="19"/>
        <v>0</v>
      </c>
      <c r="H121" s="40">
        <f>H123</f>
        <v>2.6</v>
      </c>
      <c r="I121" s="61">
        <f t="shared" ref="I121:I124" si="21">H121/F121*100</f>
        <v>100</v>
      </c>
      <c r="J121" s="145">
        <v>3</v>
      </c>
      <c r="K121" s="145" t="s">
        <v>116</v>
      </c>
      <c r="L121" s="145">
        <v>0.67</v>
      </c>
      <c r="M121" s="145">
        <v>1</v>
      </c>
      <c r="N121" s="147">
        <v>1</v>
      </c>
      <c r="O121" s="154">
        <v>10</v>
      </c>
      <c r="P121" s="154">
        <v>10</v>
      </c>
      <c r="Q121" s="145">
        <v>4</v>
      </c>
      <c r="R121" s="145">
        <v>4</v>
      </c>
      <c r="S121" s="132" t="s">
        <v>78</v>
      </c>
      <c r="T121" s="132" t="s">
        <v>8</v>
      </c>
      <c r="V121" s="17">
        <f>E122</f>
        <v>2.6</v>
      </c>
      <c r="W121" s="25">
        <f>F122</f>
        <v>2.6</v>
      </c>
      <c r="X121" s="17">
        <f>H122</f>
        <v>2.6</v>
      </c>
      <c r="Y121" s="109">
        <f>V121-E121</f>
        <v>0</v>
      </c>
      <c r="Z121" s="109">
        <f>W121-F121</f>
        <v>0</v>
      </c>
      <c r="AA121" s="109">
        <f>X121-H121</f>
        <v>0</v>
      </c>
    </row>
    <row r="122" spans="1:27" ht="46.5" customHeight="1" thickBot="1">
      <c r="A122" s="162"/>
      <c r="B122" s="157"/>
      <c r="C122" s="141"/>
      <c r="D122" s="37" t="s">
        <v>10</v>
      </c>
      <c r="E122" s="40">
        <f>E124</f>
        <v>2.6</v>
      </c>
      <c r="F122" s="40">
        <f>F124</f>
        <v>2.6</v>
      </c>
      <c r="G122" s="42">
        <f t="shared" si="19"/>
        <v>0</v>
      </c>
      <c r="H122" s="40">
        <f>H124</f>
        <v>2.6</v>
      </c>
      <c r="I122" s="61">
        <f t="shared" si="21"/>
        <v>100</v>
      </c>
      <c r="J122" s="146"/>
      <c r="K122" s="181"/>
      <c r="L122" s="146"/>
      <c r="M122" s="146"/>
      <c r="N122" s="148"/>
      <c r="O122" s="155"/>
      <c r="P122" s="155"/>
      <c r="Q122" s="146"/>
      <c r="R122" s="146"/>
      <c r="S122" s="141"/>
      <c r="T122" s="141"/>
    </row>
    <row r="123" spans="1:27" ht="40.5" customHeight="1" thickBot="1">
      <c r="A123" s="162"/>
      <c r="B123" s="159" t="s">
        <v>70</v>
      </c>
      <c r="C123" s="141"/>
      <c r="D123" s="49" t="s">
        <v>21</v>
      </c>
      <c r="E123" s="41">
        <f>E124</f>
        <v>2.6</v>
      </c>
      <c r="F123" s="41">
        <f>F124</f>
        <v>2.6</v>
      </c>
      <c r="G123" s="42">
        <f t="shared" si="19"/>
        <v>0</v>
      </c>
      <c r="H123" s="41">
        <f>H124</f>
        <v>2.6</v>
      </c>
      <c r="I123" s="61">
        <f t="shared" si="21"/>
        <v>100</v>
      </c>
      <c r="J123" s="145">
        <v>3</v>
      </c>
      <c r="K123" s="145" t="s">
        <v>116</v>
      </c>
      <c r="L123" s="132">
        <v>0.67</v>
      </c>
      <c r="M123" s="132">
        <v>1</v>
      </c>
      <c r="N123" s="149">
        <v>1</v>
      </c>
      <c r="O123" s="137">
        <v>10</v>
      </c>
      <c r="P123" s="137">
        <v>10</v>
      </c>
      <c r="Q123" s="132">
        <v>4</v>
      </c>
      <c r="R123" s="132">
        <v>4</v>
      </c>
      <c r="S123" s="141"/>
      <c r="T123" s="141"/>
    </row>
    <row r="124" spans="1:27" ht="30.75" customHeight="1" thickBot="1">
      <c r="A124" s="162"/>
      <c r="B124" s="160"/>
      <c r="C124" s="141"/>
      <c r="D124" s="37" t="s">
        <v>10</v>
      </c>
      <c r="E124" s="38">
        <v>2.6</v>
      </c>
      <c r="F124" s="38">
        <v>2.6</v>
      </c>
      <c r="G124" s="42">
        <f t="shared" si="19"/>
        <v>0</v>
      </c>
      <c r="H124" s="38">
        <v>2.6</v>
      </c>
      <c r="I124" s="61">
        <f t="shared" si="21"/>
        <v>100</v>
      </c>
      <c r="J124" s="146"/>
      <c r="K124" s="181"/>
      <c r="L124" s="141"/>
      <c r="M124" s="141"/>
      <c r="N124" s="150"/>
      <c r="O124" s="195"/>
      <c r="P124" s="195"/>
      <c r="Q124" s="141"/>
      <c r="R124" s="141"/>
      <c r="S124" s="141"/>
      <c r="T124" s="141"/>
    </row>
    <row r="125" spans="1:27" ht="21.75" customHeight="1" thickBot="1">
      <c r="A125" s="161">
        <v>15</v>
      </c>
      <c r="B125" s="156" t="s">
        <v>71</v>
      </c>
      <c r="C125" s="132" t="s">
        <v>95</v>
      </c>
      <c r="D125" s="49" t="s">
        <v>21</v>
      </c>
      <c r="E125" s="40">
        <f>E128+E130</f>
        <v>369.97</v>
      </c>
      <c r="F125" s="40">
        <f>F128+F130</f>
        <v>369.97</v>
      </c>
      <c r="G125" s="61">
        <f t="shared" si="19"/>
        <v>0</v>
      </c>
      <c r="H125" s="40">
        <f>H128+H130</f>
        <v>369.97</v>
      </c>
      <c r="I125" s="61">
        <f t="shared" si="20"/>
        <v>100</v>
      </c>
      <c r="J125" s="145">
        <v>6</v>
      </c>
      <c r="K125" s="145" t="s">
        <v>110</v>
      </c>
      <c r="L125" s="145">
        <v>83.3</v>
      </c>
      <c r="M125" s="145">
        <f>M128+M130</f>
        <v>3</v>
      </c>
      <c r="N125" s="145">
        <f t="shared" ref="N125:R125" si="22">N128+N130</f>
        <v>3</v>
      </c>
      <c r="O125" s="154">
        <f t="shared" si="22"/>
        <v>3</v>
      </c>
      <c r="P125" s="154">
        <f t="shared" si="22"/>
        <v>3</v>
      </c>
      <c r="Q125" s="147">
        <f t="shared" si="22"/>
        <v>3</v>
      </c>
      <c r="R125" s="147">
        <f t="shared" si="22"/>
        <v>3</v>
      </c>
      <c r="S125" s="132" t="s">
        <v>78</v>
      </c>
      <c r="T125" s="132" t="s">
        <v>8</v>
      </c>
      <c r="V125" s="17">
        <f>E126+E127</f>
        <v>369.97</v>
      </c>
      <c r="W125" s="25">
        <f>F126+F127</f>
        <v>369.97</v>
      </c>
      <c r="X125" s="17">
        <f>H126+H127</f>
        <v>369.97</v>
      </c>
      <c r="Y125" s="109">
        <f>V125-E125</f>
        <v>0</v>
      </c>
      <c r="Z125" s="109">
        <f>W125-F125</f>
        <v>0</v>
      </c>
      <c r="AA125" s="109">
        <f>X125-H125</f>
        <v>0</v>
      </c>
    </row>
    <row r="126" spans="1:27" ht="22.5" customHeight="1" thickBot="1">
      <c r="A126" s="162"/>
      <c r="B126" s="157"/>
      <c r="C126" s="141"/>
      <c r="D126" s="49" t="s">
        <v>9</v>
      </c>
      <c r="E126" s="40">
        <f>E131</f>
        <v>254.1</v>
      </c>
      <c r="F126" s="40">
        <f>F131</f>
        <v>254.1</v>
      </c>
      <c r="G126" s="61">
        <f t="shared" si="19"/>
        <v>0</v>
      </c>
      <c r="H126" s="40">
        <f>H131</f>
        <v>254.1</v>
      </c>
      <c r="I126" s="61">
        <f t="shared" si="20"/>
        <v>100</v>
      </c>
      <c r="J126" s="146"/>
      <c r="K126" s="146"/>
      <c r="L126" s="146"/>
      <c r="M126" s="146"/>
      <c r="N126" s="146"/>
      <c r="O126" s="155"/>
      <c r="P126" s="155"/>
      <c r="Q126" s="148"/>
      <c r="R126" s="148"/>
      <c r="S126" s="141"/>
      <c r="T126" s="141"/>
    </row>
    <row r="127" spans="1:27" ht="21.75" customHeight="1" thickBot="1">
      <c r="A127" s="162"/>
      <c r="B127" s="157"/>
      <c r="C127" s="141"/>
      <c r="D127" s="37" t="s">
        <v>10</v>
      </c>
      <c r="E127" s="40">
        <f>E129</f>
        <v>115.87</v>
      </c>
      <c r="F127" s="40">
        <f>F129</f>
        <v>115.87</v>
      </c>
      <c r="G127" s="61">
        <f t="shared" si="19"/>
        <v>0</v>
      </c>
      <c r="H127" s="40">
        <f>H129</f>
        <v>115.87</v>
      </c>
      <c r="I127" s="61">
        <f t="shared" si="20"/>
        <v>100</v>
      </c>
      <c r="J127" s="146"/>
      <c r="K127" s="224"/>
      <c r="L127" s="146"/>
      <c r="M127" s="146"/>
      <c r="N127" s="146"/>
      <c r="O127" s="241"/>
      <c r="P127" s="241"/>
      <c r="Q127" s="148"/>
      <c r="R127" s="148"/>
      <c r="S127" s="141"/>
      <c r="T127" s="141"/>
      <c r="AA127" s="27"/>
    </row>
    <row r="128" spans="1:27" ht="32.25" customHeight="1" thickBot="1">
      <c r="A128" s="162"/>
      <c r="B128" s="159" t="s">
        <v>74</v>
      </c>
      <c r="C128" s="141"/>
      <c r="D128" s="49" t="s">
        <v>21</v>
      </c>
      <c r="E128" s="41">
        <f>E129</f>
        <v>115.87</v>
      </c>
      <c r="F128" s="41">
        <f>F129</f>
        <v>115.87</v>
      </c>
      <c r="G128" s="61">
        <f t="shared" si="19"/>
        <v>0</v>
      </c>
      <c r="H128" s="41">
        <f>H129</f>
        <v>115.87</v>
      </c>
      <c r="I128" s="61">
        <f t="shared" si="20"/>
        <v>100</v>
      </c>
      <c r="J128" s="132">
        <v>1</v>
      </c>
      <c r="K128" s="145">
        <v>1</v>
      </c>
      <c r="L128" s="132">
        <v>100</v>
      </c>
      <c r="M128" s="132">
        <v>1</v>
      </c>
      <c r="N128" s="132">
        <v>1</v>
      </c>
      <c r="O128" s="137">
        <v>1</v>
      </c>
      <c r="P128" s="137">
        <v>1</v>
      </c>
      <c r="Q128" s="149">
        <v>1</v>
      </c>
      <c r="R128" s="149">
        <v>1</v>
      </c>
      <c r="S128" s="141"/>
      <c r="T128" s="141"/>
    </row>
    <row r="129" spans="1:27" ht="35.25" customHeight="1" thickBot="1">
      <c r="A129" s="162"/>
      <c r="B129" s="160"/>
      <c r="C129" s="141"/>
      <c r="D129" s="37" t="s">
        <v>10</v>
      </c>
      <c r="E129" s="38">
        <v>115.87</v>
      </c>
      <c r="F129" s="38">
        <v>115.87</v>
      </c>
      <c r="G129" s="61">
        <f t="shared" si="19"/>
        <v>0</v>
      </c>
      <c r="H129" s="38">
        <v>115.87</v>
      </c>
      <c r="I129" s="61">
        <f t="shared" si="20"/>
        <v>100</v>
      </c>
      <c r="J129" s="141"/>
      <c r="K129" s="224"/>
      <c r="L129" s="141"/>
      <c r="M129" s="141"/>
      <c r="N129" s="141"/>
      <c r="O129" s="197"/>
      <c r="P129" s="197"/>
      <c r="Q129" s="150"/>
      <c r="R129" s="150"/>
      <c r="S129" s="141"/>
      <c r="T129" s="141"/>
    </row>
    <row r="130" spans="1:27" ht="23.25" thickBot="1">
      <c r="A130" s="162"/>
      <c r="B130" s="159" t="s">
        <v>75</v>
      </c>
      <c r="C130" s="141"/>
      <c r="D130" s="37" t="s">
        <v>21</v>
      </c>
      <c r="E130" s="41">
        <f>E131</f>
        <v>254.1</v>
      </c>
      <c r="F130" s="41">
        <f>F131</f>
        <v>254.1</v>
      </c>
      <c r="G130" s="61">
        <f t="shared" si="19"/>
        <v>0</v>
      </c>
      <c r="H130" s="41">
        <f>H131</f>
        <v>254.1</v>
      </c>
      <c r="I130" s="61">
        <f t="shared" si="20"/>
        <v>100</v>
      </c>
      <c r="J130" s="132">
        <v>3</v>
      </c>
      <c r="K130" s="145" t="s">
        <v>109</v>
      </c>
      <c r="L130" s="132">
        <v>66.7</v>
      </c>
      <c r="M130" s="132">
        <v>2</v>
      </c>
      <c r="N130" s="132">
        <v>2</v>
      </c>
      <c r="O130" s="137">
        <v>2</v>
      </c>
      <c r="P130" s="137">
        <v>2</v>
      </c>
      <c r="Q130" s="149">
        <v>2</v>
      </c>
      <c r="R130" s="149">
        <v>2</v>
      </c>
      <c r="S130" s="141"/>
      <c r="T130" s="141"/>
    </row>
    <row r="131" spans="1:27" ht="23.25" thickBot="1">
      <c r="A131" s="162"/>
      <c r="B131" s="160"/>
      <c r="C131" s="215"/>
      <c r="D131" s="49" t="s">
        <v>9</v>
      </c>
      <c r="E131" s="38">
        <v>254.1</v>
      </c>
      <c r="F131" s="38">
        <v>254.1</v>
      </c>
      <c r="G131" s="64">
        <f t="shared" si="19"/>
        <v>0</v>
      </c>
      <c r="H131" s="38">
        <v>254.1</v>
      </c>
      <c r="I131" s="107">
        <f t="shared" si="20"/>
        <v>100</v>
      </c>
      <c r="J131" s="143"/>
      <c r="K131" s="146"/>
      <c r="L131" s="141"/>
      <c r="M131" s="141"/>
      <c r="N131" s="141"/>
      <c r="O131" s="195"/>
      <c r="P131" s="195"/>
      <c r="Q131" s="150"/>
      <c r="R131" s="150"/>
      <c r="S131" s="141"/>
      <c r="T131" s="141"/>
    </row>
    <row r="132" spans="1:27" ht="61.5" customHeight="1" thickBot="1">
      <c r="A132" s="167">
        <v>16</v>
      </c>
      <c r="B132" s="233" t="s">
        <v>73</v>
      </c>
      <c r="C132" s="235" t="s">
        <v>94</v>
      </c>
      <c r="D132" s="57" t="s">
        <v>21</v>
      </c>
      <c r="E132" s="40">
        <f>E134</f>
        <v>1619.066</v>
      </c>
      <c r="F132" s="40">
        <f>F134</f>
        <v>1619.066</v>
      </c>
      <c r="G132" s="61">
        <f t="shared" si="19"/>
        <v>0</v>
      </c>
      <c r="H132" s="40">
        <f>H134</f>
        <v>1619.066</v>
      </c>
      <c r="I132" s="61">
        <f t="shared" si="20"/>
        <v>100</v>
      </c>
      <c r="J132" s="145">
        <v>2</v>
      </c>
      <c r="K132" s="145">
        <v>2</v>
      </c>
      <c r="L132" s="145">
        <v>100</v>
      </c>
      <c r="M132" s="145">
        <v>1</v>
      </c>
      <c r="N132" s="145">
        <v>1</v>
      </c>
      <c r="O132" s="154">
        <v>1</v>
      </c>
      <c r="P132" s="154">
        <v>1</v>
      </c>
      <c r="Q132" s="147">
        <v>1</v>
      </c>
      <c r="R132" s="147">
        <v>1</v>
      </c>
      <c r="S132" s="132" t="s">
        <v>78</v>
      </c>
      <c r="T132" s="132" t="s">
        <v>8</v>
      </c>
      <c r="V132" s="17">
        <f>E133</f>
        <v>1619.066</v>
      </c>
      <c r="W132" s="25">
        <f>F133</f>
        <v>1619.066</v>
      </c>
      <c r="X132" s="17">
        <f>H133</f>
        <v>1619.066</v>
      </c>
      <c r="Y132" s="109">
        <f>V132-E132</f>
        <v>0</v>
      </c>
      <c r="Z132" s="109">
        <f>W132-F132</f>
        <v>0</v>
      </c>
      <c r="AA132" s="109">
        <f>X132-H132</f>
        <v>0</v>
      </c>
    </row>
    <row r="133" spans="1:27" ht="47.25" customHeight="1" thickBot="1">
      <c r="A133" s="168"/>
      <c r="B133" s="234"/>
      <c r="C133" s="180"/>
      <c r="D133" s="60" t="s">
        <v>10</v>
      </c>
      <c r="E133" s="40">
        <f>E135</f>
        <v>1619.066</v>
      </c>
      <c r="F133" s="40">
        <f>F135</f>
        <v>1619.066</v>
      </c>
      <c r="G133" s="61">
        <f t="shared" si="19"/>
        <v>0</v>
      </c>
      <c r="H133" s="40">
        <f>H135</f>
        <v>1619.066</v>
      </c>
      <c r="I133" s="61">
        <f t="shared" si="20"/>
        <v>100</v>
      </c>
      <c r="J133" s="146"/>
      <c r="K133" s="146"/>
      <c r="L133" s="146"/>
      <c r="M133" s="146"/>
      <c r="N133" s="146"/>
      <c r="O133" s="155"/>
      <c r="P133" s="155"/>
      <c r="Q133" s="148"/>
      <c r="R133" s="148"/>
      <c r="S133" s="141"/>
      <c r="T133" s="141"/>
    </row>
    <row r="134" spans="1:27" ht="48.75" customHeight="1" thickBot="1">
      <c r="A134" s="168"/>
      <c r="B134" s="176" t="s">
        <v>14</v>
      </c>
      <c r="C134" s="224"/>
      <c r="D134" s="57" t="s">
        <v>21</v>
      </c>
      <c r="E134" s="41">
        <f>E135</f>
        <v>1619.066</v>
      </c>
      <c r="F134" s="41">
        <f>F135</f>
        <v>1619.066</v>
      </c>
      <c r="G134" s="61">
        <f t="shared" si="19"/>
        <v>0</v>
      </c>
      <c r="H134" s="41">
        <f>H135</f>
        <v>1619.066</v>
      </c>
      <c r="I134" s="105">
        <f t="shared" si="20"/>
        <v>100</v>
      </c>
      <c r="J134" s="172">
        <v>2</v>
      </c>
      <c r="K134" s="172">
        <v>2</v>
      </c>
      <c r="L134" s="172">
        <v>100</v>
      </c>
      <c r="M134" s="172">
        <v>1</v>
      </c>
      <c r="N134" s="172">
        <v>1</v>
      </c>
      <c r="O134" s="236">
        <v>1</v>
      </c>
      <c r="P134" s="219">
        <v>1</v>
      </c>
      <c r="Q134" s="239">
        <v>1</v>
      </c>
      <c r="R134" s="239">
        <v>1</v>
      </c>
      <c r="S134" s="143"/>
      <c r="T134" s="141"/>
    </row>
    <row r="135" spans="1:27" ht="46.5" customHeight="1" thickBot="1">
      <c r="A135" s="168"/>
      <c r="B135" s="177"/>
      <c r="C135" s="163"/>
      <c r="D135" s="60" t="s">
        <v>10</v>
      </c>
      <c r="E135" s="38">
        <v>1619.066</v>
      </c>
      <c r="F135" s="38">
        <v>1619.066</v>
      </c>
      <c r="G135" s="61">
        <f t="shared" si="19"/>
        <v>0</v>
      </c>
      <c r="H135" s="38">
        <v>1619.066</v>
      </c>
      <c r="I135" s="105">
        <f t="shared" si="20"/>
        <v>100</v>
      </c>
      <c r="J135" s="173"/>
      <c r="K135" s="173"/>
      <c r="L135" s="173"/>
      <c r="M135" s="173"/>
      <c r="N135" s="173"/>
      <c r="O135" s="237"/>
      <c r="P135" s="238"/>
      <c r="Q135" s="240"/>
      <c r="R135" s="240"/>
      <c r="S135" s="144"/>
      <c r="T135" s="142"/>
    </row>
    <row r="136" spans="1:27" ht="84" customHeight="1" thickBot="1">
      <c r="A136" s="167">
        <v>17</v>
      </c>
      <c r="B136" s="246" t="s">
        <v>91</v>
      </c>
      <c r="C136" s="179" t="s">
        <v>93</v>
      </c>
      <c r="D136" s="57" t="s">
        <v>21</v>
      </c>
      <c r="E136" s="38">
        <f>E138</f>
        <v>6</v>
      </c>
      <c r="F136" s="38">
        <f>F138</f>
        <v>6</v>
      </c>
      <c r="G136" s="61">
        <f t="shared" si="19"/>
        <v>0</v>
      </c>
      <c r="H136" s="38">
        <f>H138</f>
        <v>5.94</v>
      </c>
      <c r="I136" s="61">
        <f t="shared" si="20"/>
        <v>99.000000000000014</v>
      </c>
      <c r="J136" s="132">
        <v>5</v>
      </c>
      <c r="K136" s="132">
        <v>5</v>
      </c>
      <c r="L136" s="132">
        <v>100</v>
      </c>
      <c r="M136" s="132">
        <v>3</v>
      </c>
      <c r="N136" s="132">
        <v>3</v>
      </c>
      <c r="O136" s="137">
        <v>18</v>
      </c>
      <c r="P136" s="137">
        <v>18</v>
      </c>
      <c r="Q136" s="132">
        <v>5</v>
      </c>
      <c r="R136" s="132">
        <v>5</v>
      </c>
      <c r="S136" s="132" t="s">
        <v>78</v>
      </c>
      <c r="T136" s="132" t="s">
        <v>8</v>
      </c>
      <c r="V136" s="17">
        <f>E137</f>
        <v>6</v>
      </c>
      <c r="W136" s="25">
        <f>F137</f>
        <v>6</v>
      </c>
      <c r="X136" s="17">
        <f>H137</f>
        <v>5.94</v>
      </c>
      <c r="Y136" s="109">
        <f>V136-E136</f>
        <v>0</v>
      </c>
      <c r="Z136" s="109">
        <f>W136-F136</f>
        <v>0</v>
      </c>
      <c r="AA136" s="109">
        <f>X136-H136</f>
        <v>0</v>
      </c>
    </row>
    <row r="137" spans="1:27" ht="84" customHeight="1" thickBot="1">
      <c r="A137" s="168"/>
      <c r="B137" s="247"/>
      <c r="C137" s="180"/>
      <c r="D137" s="60" t="s">
        <v>10</v>
      </c>
      <c r="E137" s="59">
        <f>E139</f>
        <v>6</v>
      </c>
      <c r="F137" s="38">
        <f>F139</f>
        <v>6</v>
      </c>
      <c r="G137" s="61">
        <f t="shared" si="19"/>
        <v>0</v>
      </c>
      <c r="H137" s="38">
        <f>H139</f>
        <v>5.94</v>
      </c>
      <c r="I137" s="61">
        <f t="shared" si="20"/>
        <v>99.000000000000014</v>
      </c>
      <c r="J137" s="142"/>
      <c r="K137" s="142"/>
      <c r="L137" s="142"/>
      <c r="M137" s="134"/>
      <c r="N137" s="134"/>
      <c r="O137" s="139"/>
      <c r="P137" s="139"/>
      <c r="Q137" s="134"/>
      <c r="R137" s="134"/>
      <c r="S137" s="141"/>
      <c r="T137" s="141"/>
    </row>
    <row r="138" spans="1:27" ht="39.75" customHeight="1" thickBot="1">
      <c r="A138" s="168"/>
      <c r="B138" s="244" t="s">
        <v>92</v>
      </c>
      <c r="C138" s="180"/>
      <c r="D138" s="57" t="s">
        <v>21</v>
      </c>
      <c r="E138" s="38">
        <f>E139</f>
        <v>6</v>
      </c>
      <c r="F138" s="38">
        <f>F139</f>
        <v>6</v>
      </c>
      <c r="G138" s="61">
        <f t="shared" si="19"/>
        <v>0</v>
      </c>
      <c r="H138" s="38">
        <f>H139</f>
        <v>5.94</v>
      </c>
      <c r="I138" s="61">
        <f t="shared" si="20"/>
        <v>99.000000000000014</v>
      </c>
      <c r="J138" s="132">
        <v>3</v>
      </c>
      <c r="K138" s="132">
        <v>3</v>
      </c>
      <c r="L138" s="132">
        <v>100</v>
      </c>
      <c r="M138" s="132">
        <v>3</v>
      </c>
      <c r="N138" s="132">
        <v>3</v>
      </c>
      <c r="O138" s="137">
        <v>18</v>
      </c>
      <c r="P138" s="137">
        <v>18</v>
      </c>
      <c r="Q138" s="132">
        <v>5</v>
      </c>
      <c r="R138" s="132">
        <v>5</v>
      </c>
      <c r="S138" s="143"/>
      <c r="T138" s="141"/>
    </row>
    <row r="139" spans="1:27" ht="72" customHeight="1" thickBot="1">
      <c r="A139" s="134"/>
      <c r="B139" s="245"/>
      <c r="C139" s="243"/>
      <c r="D139" s="60" t="s">
        <v>10</v>
      </c>
      <c r="E139" s="46">
        <v>6</v>
      </c>
      <c r="F139" s="75">
        <v>6</v>
      </c>
      <c r="G139" s="61">
        <f t="shared" si="19"/>
        <v>0</v>
      </c>
      <c r="H139" s="59">
        <v>5.94</v>
      </c>
      <c r="I139" s="61">
        <f t="shared" si="20"/>
        <v>99.000000000000014</v>
      </c>
      <c r="J139" s="142"/>
      <c r="K139" s="142"/>
      <c r="L139" s="142"/>
      <c r="M139" s="134"/>
      <c r="N139" s="134"/>
      <c r="O139" s="139"/>
      <c r="P139" s="139"/>
      <c r="Q139" s="134"/>
      <c r="R139" s="134"/>
      <c r="S139" s="144"/>
      <c r="T139" s="142"/>
    </row>
    <row r="140" spans="1:27" ht="22.5" customHeight="1" thickBot="1">
      <c r="A140" s="167">
        <v>18</v>
      </c>
      <c r="B140" s="169" t="s">
        <v>87</v>
      </c>
      <c r="C140" s="179" t="s">
        <v>86</v>
      </c>
      <c r="D140" s="49" t="s">
        <v>21</v>
      </c>
      <c r="E140" s="38">
        <f>E145</f>
        <v>11169.409</v>
      </c>
      <c r="F140" s="38">
        <f>F145</f>
        <v>11169.409</v>
      </c>
      <c r="G140" s="61">
        <f t="shared" si="19"/>
        <v>0</v>
      </c>
      <c r="H140" s="38">
        <f>H145</f>
        <v>11169.409</v>
      </c>
      <c r="I140" s="61">
        <f t="shared" si="20"/>
        <v>100</v>
      </c>
      <c r="J140" s="132">
        <v>7</v>
      </c>
      <c r="K140" s="132">
        <v>6</v>
      </c>
      <c r="L140" s="132">
        <v>85.7</v>
      </c>
      <c r="M140" s="132">
        <v>2</v>
      </c>
      <c r="N140" s="132">
        <v>2</v>
      </c>
      <c r="O140" s="137">
        <v>10</v>
      </c>
      <c r="P140" s="137">
        <v>10</v>
      </c>
      <c r="Q140" s="132">
        <v>2</v>
      </c>
      <c r="R140" s="132">
        <v>2</v>
      </c>
      <c r="S140" s="132" t="s">
        <v>78</v>
      </c>
      <c r="T140" s="132" t="s">
        <v>8</v>
      </c>
      <c r="V140" s="17">
        <f>E141+E142+E143+E144</f>
        <v>11169.409</v>
      </c>
      <c r="W140" s="25">
        <f>F141+F142+F143+F144</f>
        <v>11169.409</v>
      </c>
      <c r="X140" s="17">
        <f>H141+H142+H143+H144</f>
        <v>11169.409</v>
      </c>
      <c r="Y140" s="109">
        <f>V140-E140</f>
        <v>0</v>
      </c>
      <c r="Z140" s="109">
        <f>W140-F140</f>
        <v>0</v>
      </c>
      <c r="AA140" s="109">
        <f>X140-H140</f>
        <v>0</v>
      </c>
    </row>
    <row r="141" spans="1:27" ht="22.5" customHeight="1" thickBot="1">
      <c r="A141" s="168"/>
      <c r="B141" s="170"/>
      <c r="C141" s="180"/>
      <c r="D141" s="49" t="s">
        <v>11</v>
      </c>
      <c r="E141" s="38">
        <f t="shared" ref="E141:F144" si="23">E146</f>
        <v>7877.2250000000004</v>
      </c>
      <c r="F141" s="38">
        <f t="shared" si="23"/>
        <v>7877.2250000000004</v>
      </c>
      <c r="G141" s="61">
        <f t="shared" si="19"/>
        <v>0</v>
      </c>
      <c r="H141" s="38">
        <f>H146</f>
        <v>7877.2250000000004</v>
      </c>
      <c r="I141" s="61">
        <f t="shared" si="20"/>
        <v>100</v>
      </c>
      <c r="J141" s="133"/>
      <c r="K141" s="133"/>
      <c r="L141" s="133"/>
      <c r="M141" s="133"/>
      <c r="N141" s="133"/>
      <c r="O141" s="138"/>
      <c r="P141" s="138"/>
      <c r="Q141" s="133"/>
      <c r="R141" s="133"/>
      <c r="S141" s="133"/>
      <c r="T141" s="133"/>
    </row>
    <row r="142" spans="1:27" ht="22.5" customHeight="1" thickBot="1">
      <c r="A142" s="168"/>
      <c r="B142" s="170"/>
      <c r="C142" s="180"/>
      <c r="D142" s="50" t="s">
        <v>9</v>
      </c>
      <c r="E142" s="38">
        <f t="shared" si="23"/>
        <v>1847.758</v>
      </c>
      <c r="F142" s="38">
        <f t="shared" si="23"/>
        <v>1847.758</v>
      </c>
      <c r="G142" s="61">
        <f t="shared" si="19"/>
        <v>0</v>
      </c>
      <c r="H142" s="38">
        <f>H147</f>
        <v>1847.758</v>
      </c>
      <c r="I142" s="61">
        <f t="shared" si="20"/>
        <v>100</v>
      </c>
      <c r="J142" s="133"/>
      <c r="K142" s="133"/>
      <c r="L142" s="133"/>
      <c r="M142" s="133"/>
      <c r="N142" s="133"/>
      <c r="O142" s="138"/>
      <c r="P142" s="138"/>
      <c r="Q142" s="133"/>
      <c r="R142" s="133"/>
      <c r="S142" s="133"/>
      <c r="T142" s="133"/>
    </row>
    <row r="143" spans="1:27" ht="21.75" customHeight="1" thickBot="1">
      <c r="A143" s="168"/>
      <c r="B143" s="170"/>
      <c r="C143" s="180"/>
      <c r="D143" s="37" t="s">
        <v>10</v>
      </c>
      <c r="E143" s="38">
        <f t="shared" si="23"/>
        <v>1342.364</v>
      </c>
      <c r="F143" s="38">
        <f t="shared" si="23"/>
        <v>1342.364</v>
      </c>
      <c r="G143" s="61">
        <f t="shared" si="19"/>
        <v>0</v>
      </c>
      <c r="H143" s="38">
        <f>H148</f>
        <v>1342.364</v>
      </c>
      <c r="I143" s="61">
        <f t="shared" si="20"/>
        <v>100</v>
      </c>
      <c r="J143" s="133"/>
      <c r="K143" s="133"/>
      <c r="L143" s="133"/>
      <c r="M143" s="133"/>
      <c r="N143" s="133"/>
      <c r="O143" s="138"/>
      <c r="P143" s="138"/>
      <c r="Q143" s="133"/>
      <c r="R143" s="133"/>
      <c r="S143" s="133"/>
      <c r="T143" s="133"/>
    </row>
    <row r="144" spans="1:27" ht="21.75" customHeight="1" thickBot="1">
      <c r="A144" s="168"/>
      <c r="B144" s="171"/>
      <c r="C144" s="180"/>
      <c r="D144" s="98" t="s">
        <v>26</v>
      </c>
      <c r="E144" s="38">
        <f t="shared" si="23"/>
        <v>102.062</v>
      </c>
      <c r="F144" s="38">
        <f t="shared" si="23"/>
        <v>102.062</v>
      </c>
      <c r="G144" s="61">
        <f t="shared" si="19"/>
        <v>0</v>
      </c>
      <c r="H144" s="38">
        <f>H149</f>
        <v>102.062</v>
      </c>
      <c r="I144" s="61">
        <f t="shared" si="20"/>
        <v>100</v>
      </c>
      <c r="J144" s="134"/>
      <c r="K144" s="134"/>
      <c r="L144" s="134"/>
      <c r="M144" s="134"/>
      <c r="N144" s="134"/>
      <c r="O144" s="139"/>
      <c r="P144" s="139"/>
      <c r="Q144" s="134"/>
      <c r="R144" s="134"/>
      <c r="S144" s="134"/>
      <c r="T144" s="134"/>
    </row>
    <row r="145" spans="1:25" ht="24.75" customHeight="1" thickBot="1">
      <c r="A145" s="135"/>
      <c r="B145" s="176" t="s">
        <v>88</v>
      </c>
      <c r="C145" s="135"/>
      <c r="D145" s="49" t="s">
        <v>21</v>
      </c>
      <c r="E145" s="38">
        <f>E146+E147+E148+E149</f>
        <v>11169.409</v>
      </c>
      <c r="F145" s="38">
        <f>F146+F147+F148+F149</f>
        <v>11169.409</v>
      </c>
      <c r="G145" s="61">
        <f t="shared" si="19"/>
        <v>0</v>
      </c>
      <c r="H145" s="38">
        <f>H146+H147+H148+H149</f>
        <v>11169.409</v>
      </c>
      <c r="I145" s="61">
        <f t="shared" si="20"/>
        <v>100</v>
      </c>
      <c r="J145" s="132">
        <v>6</v>
      </c>
      <c r="K145" s="132" t="s">
        <v>108</v>
      </c>
      <c r="L145" s="132">
        <v>83</v>
      </c>
      <c r="M145" s="132">
        <v>2</v>
      </c>
      <c r="N145" s="132">
        <v>2</v>
      </c>
      <c r="O145" s="137">
        <v>10</v>
      </c>
      <c r="P145" s="137">
        <v>10</v>
      </c>
      <c r="Q145" s="132">
        <v>2</v>
      </c>
      <c r="R145" s="132">
        <v>2</v>
      </c>
      <c r="S145" s="140"/>
      <c r="T145" s="140"/>
    </row>
    <row r="146" spans="1:25" ht="22.5" customHeight="1" thickBot="1">
      <c r="A146" s="135"/>
      <c r="B146" s="177"/>
      <c r="C146" s="135"/>
      <c r="D146" s="49" t="s">
        <v>11</v>
      </c>
      <c r="E146" s="73">
        <v>7877.2250000000004</v>
      </c>
      <c r="F146" s="38">
        <v>7877.2250000000004</v>
      </c>
      <c r="G146" s="61">
        <f t="shared" si="19"/>
        <v>0</v>
      </c>
      <c r="H146" s="38">
        <v>7877.2250000000004</v>
      </c>
      <c r="I146" s="61">
        <f t="shared" si="20"/>
        <v>100</v>
      </c>
      <c r="J146" s="133"/>
      <c r="K146" s="133"/>
      <c r="L146" s="133"/>
      <c r="M146" s="133"/>
      <c r="N146" s="133"/>
      <c r="O146" s="138"/>
      <c r="P146" s="138"/>
      <c r="Q146" s="133"/>
      <c r="R146" s="133"/>
      <c r="S146" s="135"/>
      <c r="T146" s="135"/>
    </row>
    <row r="147" spans="1:25" ht="21" customHeight="1" thickBot="1">
      <c r="A147" s="135"/>
      <c r="B147" s="177"/>
      <c r="C147" s="135"/>
      <c r="D147" s="50" t="s">
        <v>9</v>
      </c>
      <c r="E147" s="38">
        <v>1847.758</v>
      </c>
      <c r="F147" s="38">
        <v>1847.758</v>
      </c>
      <c r="G147" s="61">
        <f t="shared" si="19"/>
        <v>0</v>
      </c>
      <c r="H147" s="38">
        <v>1847.758</v>
      </c>
      <c r="I147" s="61">
        <f t="shared" si="20"/>
        <v>100</v>
      </c>
      <c r="J147" s="133"/>
      <c r="K147" s="133"/>
      <c r="L147" s="133"/>
      <c r="M147" s="133"/>
      <c r="N147" s="133"/>
      <c r="O147" s="138"/>
      <c r="P147" s="138"/>
      <c r="Q147" s="133"/>
      <c r="R147" s="133"/>
      <c r="S147" s="135"/>
      <c r="T147" s="135"/>
    </row>
    <row r="148" spans="1:25" ht="21" customHeight="1" thickBot="1">
      <c r="A148" s="135"/>
      <c r="B148" s="177"/>
      <c r="C148" s="135"/>
      <c r="D148" s="37" t="s">
        <v>10</v>
      </c>
      <c r="E148" s="38">
        <v>1342.364</v>
      </c>
      <c r="F148" s="72">
        <v>1342.364</v>
      </c>
      <c r="G148" s="61">
        <f t="shared" si="19"/>
        <v>0</v>
      </c>
      <c r="H148" s="38">
        <v>1342.364</v>
      </c>
      <c r="I148" s="61">
        <f t="shared" si="20"/>
        <v>100</v>
      </c>
      <c r="J148" s="133"/>
      <c r="K148" s="133"/>
      <c r="L148" s="133"/>
      <c r="M148" s="133"/>
      <c r="N148" s="133"/>
      <c r="O148" s="138"/>
      <c r="P148" s="138"/>
      <c r="Q148" s="133"/>
      <c r="R148" s="133"/>
      <c r="S148" s="135"/>
      <c r="T148" s="135"/>
    </row>
    <row r="149" spans="1:25" ht="23.25" customHeight="1" thickBot="1">
      <c r="A149" s="135"/>
      <c r="B149" s="178"/>
      <c r="C149" s="135"/>
      <c r="D149" s="98" t="s">
        <v>26</v>
      </c>
      <c r="E149" s="74">
        <v>102.062</v>
      </c>
      <c r="F149" s="38">
        <v>102.062</v>
      </c>
      <c r="G149" s="61">
        <f t="shared" si="19"/>
        <v>0</v>
      </c>
      <c r="H149" s="38">
        <v>102.062</v>
      </c>
      <c r="I149" s="61">
        <f t="shared" si="20"/>
        <v>100</v>
      </c>
      <c r="J149" s="134"/>
      <c r="K149" s="134"/>
      <c r="L149" s="134"/>
      <c r="M149" s="134"/>
      <c r="N149" s="134"/>
      <c r="O149" s="139"/>
      <c r="P149" s="139"/>
      <c r="Q149" s="134"/>
      <c r="R149" s="134"/>
      <c r="S149" s="136"/>
      <c r="T149" s="136"/>
    </row>
    <row r="150" spans="1:25" ht="47.25" customHeight="1" thickBot="1">
      <c r="A150" s="136"/>
      <c r="B150" s="56" t="s">
        <v>89</v>
      </c>
      <c r="C150" s="136"/>
      <c r="D150" s="57" t="s">
        <v>90</v>
      </c>
      <c r="E150" s="38">
        <v>0</v>
      </c>
      <c r="F150" s="38">
        <v>0</v>
      </c>
      <c r="G150" s="58">
        <f t="shared" si="19"/>
        <v>0</v>
      </c>
      <c r="H150" s="38">
        <v>0</v>
      </c>
      <c r="I150" s="58"/>
      <c r="J150" s="113"/>
      <c r="K150" s="113"/>
      <c r="L150" s="113"/>
      <c r="M150" s="113"/>
      <c r="N150" s="113"/>
      <c r="O150" s="114"/>
      <c r="P150" s="114"/>
      <c r="Q150" s="113"/>
      <c r="R150" s="113"/>
      <c r="S150" s="113"/>
      <c r="T150" s="113"/>
    </row>
    <row r="151" spans="1:25" ht="162" customHeight="1" thickBot="1">
      <c r="A151" s="8"/>
      <c r="B151" s="97" t="s">
        <v>31</v>
      </c>
      <c r="C151" s="80" t="s">
        <v>15</v>
      </c>
      <c r="D151" s="7"/>
      <c r="E151" s="96">
        <f>E9+E18+E34+E45+E53+E57+E70+E78+E82+E89+E97+E107+E113+E121+E125+E132+E136+E140</f>
        <v>1179016.6700000002</v>
      </c>
      <c r="F151" s="96">
        <f>F9+F18+F34+F45+F53+F57+F70+F78+F82+F89+F97+F107+F113+F121+F125+F132+F136+F140</f>
        <v>1201890.7200000002</v>
      </c>
      <c r="G151" s="61">
        <f t="shared" si="19"/>
        <v>22874.050000000047</v>
      </c>
      <c r="H151" s="96">
        <f>H9+H18+H34+H45+H53+H57+H70+H78+H82+H89+H97+H107+H113+H121+H125+H132+H136+H140</f>
        <v>1219713.4260000004</v>
      </c>
      <c r="I151" s="61">
        <f>H151/F151*100</f>
        <v>101.48288905999709</v>
      </c>
      <c r="J151" s="117">
        <f>J9+J18+J34+J45+J53+J57+J70+J78+J82+J89+J97+J107+J113+J121+J125+J132+J136+J140</f>
        <v>133</v>
      </c>
      <c r="K151" s="118" t="s">
        <v>123</v>
      </c>
      <c r="L151" s="120">
        <f>K152/J151*100</f>
        <v>89.473684210526315</v>
      </c>
      <c r="M151" s="121">
        <f t="shared" ref="M151:R151" si="24">M9+M18+M34+M45+M53+M57+M70+M78+M82+M89+M97+M107+M113+M121+M125+M132+M136+M140</f>
        <v>79</v>
      </c>
      <c r="N151" s="121">
        <f t="shared" si="24"/>
        <v>75</v>
      </c>
      <c r="O151" s="122">
        <f t="shared" si="24"/>
        <v>221</v>
      </c>
      <c r="P151" s="122">
        <f t="shared" si="24"/>
        <v>212</v>
      </c>
      <c r="Q151" s="117">
        <f t="shared" si="24"/>
        <v>116</v>
      </c>
      <c r="R151" s="117">
        <f t="shared" si="24"/>
        <v>109</v>
      </c>
      <c r="S151" s="10"/>
      <c r="T151" s="10"/>
    </row>
    <row r="152" spans="1:25" ht="157.5" customHeight="1" thickBot="1">
      <c r="A152" s="8"/>
      <c r="B152" s="104" t="s">
        <v>107</v>
      </c>
      <c r="C152" s="7"/>
      <c r="D152" s="7"/>
      <c r="E152" s="100">
        <f>E151-E65</f>
        <v>750156.67000000016</v>
      </c>
      <c r="F152" s="100">
        <f>F151-F65</f>
        <v>773030.7200000002</v>
      </c>
      <c r="G152" s="61">
        <f t="shared" si="19"/>
        <v>22874.050000000047</v>
      </c>
      <c r="H152" s="100">
        <f>H151-H65</f>
        <v>760755.42600000044</v>
      </c>
      <c r="I152" s="61">
        <f>H152/F152*100</f>
        <v>98.412056121133233</v>
      </c>
      <c r="J152" s="9"/>
      <c r="K152" s="119">
        <v>119</v>
      </c>
      <c r="L152" s="28"/>
      <c r="M152" s="29"/>
      <c r="N152" s="126">
        <f>N151/M151*100</f>
        <v>94.936708860759495</v>
      </c>
      <c r="O152" s="12"/>
      <c r="P152" s="12"/>
      <c r="Q152" s="9"/>
      <c r="R152" s="127">
        <f>R151/Q151*100</f>
        <v>93.965517241379317</v>
      </c>
      <c r="S152" s="10"/>
      <c r="T152" s="10"/>
    </row>
    <row r="153" spans="1:25" ht="24.75" thickBot="1">
      <c r="A153" s="1"/>
      <c r="B153" s="2"/>
      <c r="C153" s="79" t="s">
        <v>15</v>
      </c>
      <c r="D153" s="99" t="s">
        <v>12</v>
      </c>
      <c r="E153" s="100">
        <f>E19+E141</f>
        <v>31320.228999999999</v>
      </c>
      <c r="F153" s="100">
        <f>F19+F141</f>
        <v>31320.228999999999</v>
      </c>
      <c r="G153" s="42">
        <f t="shared" si="19"/>
        <v>0</v>
      </c>
      <c r="H153" s="100">
        <f>H19+H141</f>
        <v>24743.546999999999</v>
      </c>
      <c r="I153" s="61">
        <f t="shared" si="20"/>
        <v>79.001807426120678</v>
      </c>
      <c r="J153" s="124" t="s">
        <v>15</v>
      </c>
      <c r="K153" s="124" t="s">
        <v>15</v>
      </c>
      <c r="L153" s="124" t="s">
        <v>15</v>
      </c>
      <c r="M153" s="124"/>
      <c r="N153" s="124"/>
      <c r="O153" s="125" t="s">
        <v>15</v>
      </c>
      <c r="P153" s="125" t="s">
        <v>15</v>
      </c>
      <c r="Q153" s="124" t="s">
        <v>15</v>
      </c>
      <c r="R153" s="124" t="s">
        <v>15</v>
      </c>
      <c r="S153" s="124" t="s">
        <v>15</v>
      </c>
      <c r="T153" s="124" t="s">
        <v>15</v>
      </c>
    </row>
    <row r="154" spans="1:25" ht="24.75" thickBot="1">
      <c r="A154" s="1"/>
      <c r="B154" s="2"/>
      <c r="C154" s="79" t="s">
        <v>15</v>
      </c>
      <c r="D154" s="99" t="s">
        <v>13</v>
      </c>
      <c r="E154" s="100">
        <f>E20+E35+E58+E71+E83+E90+E98+E126+E142</f>
        <v>472603.02999999991</v>
      </c>
      <c r="F154" s="100">
        <f>F20+F35+F58+F71+F83+F90+F98+F126+F142</f>
        <v>490922.17199999996</v>
      </c>
      <c r="G154" s="42">
        <f t="shared" si="19"/>
        <v>18319.142000000051</v>
      </c>
      <c r="H154" s="100">
        <f>H20+H35+H58+H71+H83+H90+H98+H126+H142</f>
        <v>490161.46799999994</v>
      </c>
      <c r="I154" s="61">
        <f t="shared" si="20"/>
        <v>99.845045906787846</v>
      </c>
      <c r="J154" s="124" t="s">
        <v>15</v>
      </c>
      <c r="K154" s="124" t="s">
        <v>15</v>
      </c>
      <c r="L154" s="124" t="s">
        <v>15</v>
      </c>
      <c r="M154" s="124"/>
      <c r="N154" s="124"/>
      <c r="O154" s="125" t="s">
        <v>15</v>
      </c>
      <c r="P154" s="125" t="s">
        <v>15</v>
      </c>
      <c r="Q154" s="124" t="s">
        <v>15</v>
      </c>
      <c r="R154" s="124" t="s">
        <v>15</v>
      </c>
      <c r="S154" s="124" t="s">
        <v>15</v>
      </c>
      <c r="T154" s="124" t="s">
        <v>15</v>
      </c>
    </row>
    <row r="155" spans="1:25" ht="24.75" thickBot="1">
      <c r="A155" s="1"/>
      <c r="B155" s="2"/>
      <c r="C155" s="79" t="s">
        <v>15</v>
      </c>
      <c r="D155" s="101" t="s">
        <v>16</v>
      </c>
      <c r="E155" s="100">
        <f>E10+E21+E36+E46+E54+E59+E72+E79+E91+E99+E108+E114+E122+E127+E133+E137+E143</f>
        <v>243943.74100000001</v>
      </c>
      <c r="F155" s="100">
        <f>F10+F21+F36+F46+F54+F59+F72+F79+F91+F99+F108+F114+F122+F127+F133+F137+F143</f>
        <v>250686.25700000001</v>
      </c>
      <c r="G155" s="61">
        <f t="shared" si="19"/>
        <v>6742.5160000000033</v>
      </c>
      <c r="H155" s="100">
        <f>H10+H21+H36+H46+H54+H59+H72+H79+H91+H99+H108+H114+H122+H127+H133+H137+H143</f>
        <v>245748.34900000002</v>
      </c>
      <c r="I155" s="61">
        <f t="shared" si="20"/>
        <v>98.030243835823839</v>
      </c>
      <c r="J155" s="124" t="s">
        <v>15</v>
      </c>
      <c r="K155" s="124" t="s">
        <v>15</v>
      </c>
      <c r="L155" s="124" t="s">
        <v>15</v>
      </c>
      <c r="M155" s="124"/>
      <c r="N155" s="124"/>
      <c r="O155" s="125" t="s">
        <v>15</v>
      </c>
      <c r="P155" s="125" t="s">
        <v>15</v>
      </c>
      <c r="Q155" s="124" t="s">
        <v>15</v>
      </c>
      <c r="R155" s="124" t="s">
        <v>15</v>
      </c>
      <c r="S155" s="124" t="s">
        <v>15</v>
      </c>
      <c r="T155" s="124" t="s">
        <v>15</v>
      </c>
    </row>
    <row r="156" spans="1:25" ht="36.75" thickBot="1">
      <c r="A156" s="3"/>
      <c r="B156" s="4"/>
      <c r="C156" s="102" t="s">
        <v>15</v>
      </c>
      <c r="D156" s="97" t="s">
        <v>32</v>
      </c>
      <c r="E156" s="103">
        <f>E11+E22+E47+E60+E144</f>
        <v>431149.67</v>
      </c>
      <c r="F156" s="103">
        <f>F11+F22+F47+F60+F144</f>
        <v>428962.06199999998</v>
      </c>
      <c r="G156" s="42">
        <f t="shared" si="19"/>
        <v>-2187.6080000000075</v>
      </c>
      <c r="H156" s="103">
        <f>H11+H22+H47+H60+H144</f>
        <v>459060.06199999998</v>
      </c>
      <c r="I156" s="61">
        <f t="shared" si="20"/>
        <v>107.0164713074323</v>
      </c>
      <c r="J156" s="102" t="s">
        <v>15</v>
      </c>
      <c r="K156" s="102" t="s">
        <v>15</v>
      </c>
      <c r="L156" s="102" t="s">
        <v>15</v>
      </c>
      <c r="M156" s="102"/>
      <c r="N156" s="102"/>
      <c r="O156" s="131" t="s">
        <v>15</v>
      </c>
      <c r="P156" s="131" t="s">
        <v>15</v>
      </c>
      <c r="Q156" s="102" t="s">
        <v>15</v>
      </c>
      <c r="R156" s="102" t="s">
        <v>15</v>
      </c>
      <c r="S156" s="102" t="s">
        <v>15</v>
      </c>
      <c r="T156" s="102" t="s">
        <v>15</v>
      </c>
    </row>
    <row r="157" spans="1:25" ht="129.75" customHeight="1">
      <c r="O157" s="15"/>
      <c r="P157" s="15"/>
    </row>
    <row r="158" spans="1:25" ht="24" hidden="1" customHeight="1">
      <c r="D158" s="30" t="s">
        <v>30</v>
      </c>
      <c r="E158" s="31">
        <f>E153+E154+E155+E156</f>
        <v>1179016.67</v>
      </c>
      <c r="F158" s="31">
        <f>F153+F154+F155+F156</f>
        <v>1201890.72</v>
      </c>
      <c r="G158" s="32"/>
      <c r="H158" s="31">
        <f>H153+H154+H155+H156</f>
        <v>1219713.426</v>
      </c>
      <c r="O158" s="15"/>
      <c r="P158" s="15"/>
    </row>
    <row r="159" spans="1:25" hidden="1">
      <c r="D159" s="15"/>
      <c r="E159" s="128"/>
      <c r="F159" s="128"/>
      <c r="G159" s="128"/>
      <c r="H159" s="128"/>
      <c r="I159" s="15"/>
      <c r="O159" s="15"/>
      <c r="P159" s="15"/>
    </row>
    <row r="160" spans="1:25" hidden="1">
      <c r="D160" s="15"/>
      <c r="E160" s="129"/>
      <c r="F160" s="129"/>
      <c r="G160" s="129"/>
      <c r="H160" s="129"/>
      <c r="I160" s="130"/>
      <c r="O160" s="15"/>
      <c r="P160" s="15"/>
      <c r="X160" s="33"/>
      <c r="Y160" s="33"/>
    </row>
    <row r="161" spans="5:16" hidden="1">
      <c r="O161" s="15"/>
      <c r="P161" s="15"/>
    </row>
    <row r="162" spans="5:16" hidden="1">
      <c r="F162" s="32"/>
      <c r="O162" s="15"/>
      <c r="P162" s="15"/>
    </row>
    <row r="163" spans="5:16" ht="46.5" hidden="1" customHeight="1">
      <c r="E163" s="110">
        <f>E153+E154+E155+E156-E151</f>
        <v>0</v>
      </c>
      <c r="F163" s="111">
        <f>F153+F154+F155+F156-F151</f>
        <v>0</v>
      </c>
      <c r="G163" s="112">
        <f>G153+G154+G155+G156-G151</f>
        <v>0</v>
      </c>
      <c r="H163" s="111">
        <f>H153+H154+H155+H156-H151</f>
        <v>0</v>
      </c>
      <c r="O163" s="15"/>
      <c r="P163" s="15"/>
    </row>
    <row r="164" spans="5:16" hidden="1">
      <c r="O164" s="15"/>
      <c r="P164" s="15"/>
    </row>
    <row r="165" spans="5:16" hidden="1">
      <c r="O165" s="15"/>
      <c r="P165" s="15"/>
    </row>
    <row r="166" spans="5:16" hidden="1">
      <c r="O166" s="15"/>
      <c r="P166" s="15"/>
    </row>
    <row r="167" spans="5:16">
      <c r="O167" s="15"/>
      <c r="P167" s="15"/>
    </row>
    <row r="168" spans="5:16">
      <c r="O168" s="15"/>
      <c r="P168" s="15"/>
    </row>
    <row r="169" spans="5:16">
      <c r="O169" s="15"/>
      <c r="P169" s="15"/>
    </row>
    <row r="170" spans="5:16">
      <c r="O170" s="15"/>
      <c r="P170" s="15"/>
    </row>
    <row r="171" spans="5:16">
      <c r="O171" s="15"/>
      <c r="P171" s="15"/>
    </row>
    <row r="172" spans="5:16">
      <c r="O172" s="15"/>
      <c r="P172" s="15"/>
    </row>
    <row r="173" spans="5:16">
      <c r="O173" s="15"/>
      <c r="P173" s="15"/>
    </row>
    <row r="174" spans="5:16">
      <c r="O174" s="15"/>
      <c r="P174" s="15"/>
    </row>
    <row r="175" spans="5:16">
      <c r="O175" s="15"/>
      <c r="P175" s="15"/>
    </row>
    <row r="176" spans="5:16">
      <c r="O176" s="15"/>
      <c r="P176" s="15"/>
    </row>
    <row r="177" spans="15:16">
      <c r="O177" s="15"/>
      <c r="P177" s="15"/>
    </row>
    <row r="178" spans="15:16">
      <c r="O178" s="15"/>
      <c r="P178" s="15"/>
    </row>
    <row r="179" spans="15:16">
      <c r="O179" s="15"/>
      <c r="P179" s="15"/>
    </row>
    <row r="180" spans="15:16">
      <c r="O180" s="15"/>
      <c r="P180" s="15"/>
    </row>
    <row r="181" spans="15:16">
      <c r="O181" s="15"/>
      <c r="P181" s="15"/>
    </row>
    <row r="182" spans="15:16">
      <c r="O182" s="15"/>
      <c r="P182" s="15"/>
    </row>
    <row r="183" spans="15:16">
      <c r="O183" s="15"/>
      <c r="P183" s="15"/>
    </row>
    <row r="184" spans="15:16">
      <c r="O184" s="15"/>
      <c r="P184" s="15"/>
    </row>
    <row r="185" spans="15:16">
      <c r="O185" s="15"/>
      <c r="P185" s="15"/>
    </row>
    <row r="186" spans="15:16">
      <c r="O186" s="15"/>
      <c r="P186" s="15"/>
    </row>
    <row r="187" spans="15:16">
      <c r="O187" s="15"/>
      <c r="P187" s="15"/>
    </row>
    <row r="188" spans="15:16">
      <c r="O188" s="15"/>
      <c r="P188" s="15"/>
    </row>
    <row r="189" spans="15:16">
      <c r="O189" s="15"/>
      <c r="P189" s="15"/>
    </row>
    <row r="190" spans="15:16">
      <c r="O190" s="15"/>
      <c r="P190" s="15"/>
    </row>
    <row r="191" spans="15:16">
      <c r="O191" s="15"/>
      <c r="P191" s="15"/>
    </row>
    <row r="192" spans="15:16">
      <c r="O192" s="15"/>
      <c r="P192" s="15"/>
    </row>
    <row r="193" spans="15:16">
      <c r="O193" s="15"/>
      <c r="P193" s="15"/>
    </row>
    <row r="194" spans="15:16">
      <c r="O194" s="15"/>
      <c r="P194" s="15"/>
    </row>
    <row r="195" spans="15:16">
      <c r="O195" s="15"/>
      <c r="P195" s="15"/>
    </row>
    <row r="196" spans="15:16">
      <c r="O196" s="15"/>
      <c r="P196" s="15"/>
    </row>
    <row r="197" spans="15:16">
      <c r="O197" s="15"/>
      <c r="P197" s="15"/>
    </row>
    <row r="198" spans="15:16">
      <c r="O198" s="15"/>
      <c r="P198" s="15"/>
    </row>
    <row r="199" spans="15:16">
      <c r="O199" s="15"/>
      <c r="P199" s="15"/>
    </row>
    <row r="200" spans="15:16">
      <c r="O200" s="15"/>
      <c r="P200" s="15"/>
    </row>
    <row r="201" spans="15:16">
      <c r="O201" s="15"/>
      <c r="P201" s="15"/>
    </row>
    <row r="202" spans="15:16">
      <c r="O202" s="15"/>
      <c r="P202" s="15"/>
    </row>
    <row r="203" spans="15:16">
      <c r="O203" s="15"/>
      <c r="P203" s="15"/>
    </row>
    <row r="204" spans="15:16">
      <c r="O204" s="15"/>
      <c r="P204" s="15"/>
    </row>
    <row r="205" spans="15:16">
      <c r="O205" s="15"/>
      <c r="P205" s="15"/>
    </row>
    <row r="206" spans="15:16">
      <c r="O206" s="15"/>
      <c r="P206" s="15"/>
    </row>
    <row r="207" spans="15:16">
      <c r="O207" s="15"/>
      <c r="P207" s="15"/>
    </row>
    <row r="208" spans="15:16">
      <c r="O208" s="15"/>
      <c r="P208" s="15"/>
    </row>
    <row r="209" spans="15:16">
      <c r="O209" s="15"/>
      <c r="P209" s="15"/>
    </row>
    <row r="210" spans="15:16">
      <c r="O210" s="15"/>
      <c r="P210" s="15"/>
    </row>
    <row r="211" spans="15:16">
      <c r="O211" s="15"/>
      <c r="P211" s="15"/>
    </row>
    <row r="212" spans="15:16">
      <c r="O212" s="15"/>
      <c r="P212" s="15"/>
    </row>
    <row r="213" spans="15:16">
      <c r="O213" s="15"/>
      <c r="P213" s="15"/>
    </row>
    <row r="214" spans="15:16">
      <c r="O214" s="15"/>
      <c r="P214" s="15"/>
    </row>
    <row r="215" spans="15:16">
      <c r="O215" s="15"/>
      <c r="P215" s="15"/>
    </row>
    <row r="216" spans="15:16">
      <c r="O216" s="15"/>
      <c r="P216" s="15"/>
    </row>
    <row r="217" spans="15:16">
      <c r="O217" s="15"/>
      <c r="P217" s="15"/>
    </row>
    <row r="218" spans="15:16">
      <c r="O218" s="15"/>
      <c r="P218" s="15"/>
    </row>
    <row r="219" spans="15:16">
      <c r="O219" s="15"/>
      <c r="P219" s="15"/>
    </row>
    <row r="220" spans="15:16">
      <c r="O220" s="15"/>
      <c r="P220" s="15"/>
    </row>
    <row r="221" spans="15:16">
      <c r="O221" s="15"/>
      <c r="P221" s="15"/>
    </row>
    <row r="222" spans="15:16">
      <c r="O222" s="15"/>
      <c r="P222" s="15"/>
    </row>
    <row r="223" spans="15:16">
      <c r="O223" s="15"/>
      <c r="P223" s="15"/>
    </row>
    <row r="224" spans="15:16">
      <c r="O224" s="15"/>
      <c r="P224" s="15"/>
    </row>
    <row r="225" spans="15:16">
      <c r="O225" s="15"/>
      <c r="P225" s="15"/>
    </row>
    <row r="226" spans="15:16">
      <c r="O226" s="15"/>
      <c r="P226" s="15"/>
    </row>
    <row r="227" spans="15:16">
      <c r="O227" s="15"/>
      <c r="P227" s="15"/>
    </row>
    <row r="228" spans="15:16">
      <c r="O228" s="15"/>
      <c r="P228" s="15"/>
    </row>
    <row r="229" spans="15:16">
      <c r="O229" s="15"/>
      <c r="P229" s="15"/>
    </row>
    <row r="230" spans="15:16">
      <c r="O230" s="15"/>
      <c r="P230" s="15"/>
    </row>
    <row r="231" spans="15:16">
      <c r="O231" s="15"/>
      <c r="P231" s="15"/>
    </row>
    <row r="232" spans="15:16">
      <c r="O232" s="15"/>
      <c r="P232" s="15"/>
    </row>
    <row r="233" spans="15:16">
      <c r="O233" s="15"/>
      <c r="P233" s="15"/>
    </row>
    <row r="234" spans="15:16">
      <c r="O234" s="15"/>
      <c r="P234" s="15"/>
    </row>
    <row r="235" spans="15:16">
      <c r="O235" s="15"/>
      <c r="P235" s="15"/>
    </row>
    <row r="236" spans="15:16">
      <c r="O236" s="15"/>
      <c r="P236" s="15"/>
    </row>
    <row r="237" spans="15:16">
      <c r="O237" s="15"/>
      <c r="P237" s="15"/>
    </row>
    <row r="238" spans="15:16">
      <c r="O238" s="15"/>
      <c r="P238" s="15"/>
    </row>
    <row r="239" spans="15:16">
      <c r="O239" s="15"/>
      <c r="P239" s="15"/>
    </row>
    <row r="240" spans="15:16">
      <c r="O240" s="15"/>
      <c r="P240" s="15"/>
    </row>
    <row r="241" spans="15:16">
      <c r="O241" s="15"/>
      <c r="P241" s="15"/>
    </row>
    <row r="242" spans="15:16">
      <c r="O242" s="15"/>
      <c r="P242" s="15"/>
    </row>
    <row r="243" spans="15:16">
      <c r="O243" s="15"/>
      <c r="P243" s="15"/>
    </row>
    <row r="244" spans="15:16">
      <c r="O244" s="15"/>
      <c r="P244" s="15"/>
    </row>
    <row r="245" spans="15:16">
      <c r="O245" s="15"/>
      <c r="P245" s="15"/>
    </row>
    <row r="246" spans="15:16">
      <c r="O246" s="15"/>
      <c r="P246" s="15"/>
    </row>
    <row r="247" spans="15:16">
      <c r="O247" s="15"/>
      <c r="P247" s="15"/>
    </row>
    <row r="248" spans="15:16">
      <c r="O248" s="15"/>
      <c r="P248" s="15"/>
    </row>
    <row r="249" spans="15:16">
      <c r="O249" s="15"/>
      <c r="P249" s="15"/>
    </row>
    <row r="250" spans="15:16">
      <c r="O250" s="15"/>
      <c r="P250" s="15"/>
    </row>
    <row r="251" spans="15:16">
      <c r="O251" s="15"/>
      <c r="P251" s="15"/>
    </row>
    <row r="252" spans="15:16">
      <c r="O252" s="15"/>
      <c r="P252" s="15"/>
    </row>
    <row r="253" spans="15:16">
      <c r="O253" s="15"/>
      <c r="P253" s="15"/>
    </row>
    <row r="254" spans="15:16">
      <c r="O254" s="15"/>
      <c r="P254" s="15"/>
    </row>
    <row r="255" spans="15:16">
      <c r="O255" s="15"/>
      <c r="P255" s="15"/>
    </row>
    <row r="256" spans="15:16">
      <c r="O256" s="15"/>
      <c r="P256" s="15"/>
    </row>
    <row r="257" spans="15:16">
      <c r="O257" s="15"/>
      <c r="P257" s="15"/>
    </row>
    <row r="258" spans="15:16">
      <c r="O258" s="15"/>
      <c r="P258" s="15"/>
    </row>
    <row r="259" spans="15:16">
      <c r="O259" s="15"/>
      <c r="P259" s="15"/>
    </row>
    <row r="260" spans="15:16">
      <c r="O260" s="15"/>
      <c r="P260" s="15"/>
    </row>
    <row r="261" spans="15:16">
      <c r="O261" s="15"/>
      <c r="P261" s="15"/>
    </row>
    <row r="262" spans="15:16">
      <c r="O262" s="15"/>
      <c r="P262" s="15"/>
    </row>
    <row r="263" spans="15:16">
      <c r="O263" s="15"/>
      <c r="P263" s="15"/>
    </row>
    <row r="264" spans="15:16">
      <c r="O264" s="15"/>
      <c r="P264" s="15"/>
    </row>
    <row r="265" spans="15:16">
      <c r="O265" s="15"/>
      <c r="P265" s="15"/>
    </row>
    <row r="266" spans="15:16">
      <c r="O266" s="15"/>
      <c r="P266" s="15"/>
    </row>
    <row r="267" spans="15:16">
      <c r="O267" s="15"/>
      <c r="P267" s="15"/>
    </row>
    <row r="268" spans="15:16">
      <c r="O268" s="15"/>
      <c r="P268" s="15"/>
    </row>
  </sheetData>
  <mergeCells count="629">
    <mergeCell ref="N136:N137"/>
    <mergeCell ref="O136:O137"/>
    <mergeCell ref="P136:P137"/>
    <mergeCell ref="Q136:Q137"/>
    <mergeCell ref="R136:R137"/>
    <mergeCell ref="A136:A139"/>
    <mergeCell ref="C136:C139"/>
    <mergeCell ref="B138:B139"/>
    <mergeCell ref="B136:B137"/>
    <mergeCell ref="Q107:Q108"/>
    <mergeCell ref="Q100:Q102"/>
    <mergeCell ref="Q97:Q99"/>
    <mergeCell ref="Q95:Q96"/>
    <mergeCell ref="O103:O104"/>
    <mergeCell ref="P103:P104"/>
    <mergeCell ref="Q103:Q104"/>
    <mergeCell ref="M105:M106"/>
    <mergeCell ref="N105:N106"/>
    <mergeCell ref="Q130:Q131"/>
    <mergeCell ref="A121:A124"/>
    <mergeCell ref="B121:B122"/>
    <mergeCell ref="A113:A120"/>
    <mergeCell ref="K113:K114"/>
    <mergeCell ref="B113:B114"/>
    <mergeCell ref="C113:C120"/>
    <mergeCell ref="J113:J114"/>
    <mergeCell ref="M123:M124"/>
    <mergeCell ref="B125:B127"/>
    <mergeCell ref="C125:C131"/>
    <mergeCell ref="J125:J127"/>
    <mergeCell ref="K125:K127"/>
    <mergeCell ref="L125:L127"/>
    <mergeCell ref="B119:B120"/>
    <mergeCell ref="J119:J120"/>
    <mergeCell ref="K119:K120"/>
    <mergeCell ref="L119:L120"/>
    <mergeCell ref="B128:B129"/>
    <mergeCell ref="N123:N124"/>
    <mergeCell ref="M119:M120"/>
    <mergeCell ref="N119:N120"/>
    <mergeCell ref="M117:M118"/>
    <mergeCell ref="N117:N118"/>
    <mergeCell ref="R125:R127"/>
    <mergeCell ref="S125:S131"/>
    <mergeCell ref="T125:T131"/>
    <mergeCell ref="Q125:Q127"/>
    <mergeCell ref="O125:O127"/>
    <mergeCell ref="P125:P127"/>
    <mergeCell ref="O113:O114"/>
    <mergeCell ref="P113:P114"/>
    <mergeCell ref="R113:R114"/>
    <mergeCell ref="O128:O129"/>
    <mergeCell ref="P128:P129"/>
    <mergeCell ref="R128:R129"/>
    <mergeCell ref="O119:O120"/>
    <mergeCell ref="P119:P120"/>
    <mergeCell ref="S113:S120"/>
    <mergeCell ref="T113:T120"/>
    <mergeCell ref="Q117:Q118"/>
    <mergeCell ref="R117:R118"/>
    <mergeCell ref="R119:R120"/>
    <mergeCell ref="Q119:Q120"/>
    <mergeCell ref="Q115:Q116"/>
    <mergeCell ref="Q113:Q114"/>
    <mergeCell ref="R115:R116"/>
    <mergeCell ref="R121:R122"/>
    <mergeCell ref="S132:S135"/>
    <mergeCell ref="T132:T135"/>
    <mergeCell ref="O134:O135"/>
    <mergeCell ref="P134:P135"/>
    <mergeCell ref="Q134:Q135"/>
    <mergeCell ref="R134:R135"/>
    <mergeCell ref="O132:O133"/>
    <mergeCell ref="P132:P133"/>
    <mergeCell ref="Q132:Q133"/>
    <mergeCell ref="R130:R131"/>
    <mergeCell ref="Q128:Q129"/>
    <mergeCell ref="A132:A135"/>
    <mergeCell ref="B132:B133"/>
    <mergeCell ref="C132:C135"/>
    <mergeCell ref="J132:J133"/>
    <mergeCell ref="K132:K133"/>
    <mergeCell ref="L132:L133"/>
    <mergeCell ref="B134:B135"/>
    <mergeCell ref="J134:J135"/>
    <mergeCell ref="K134:K135"/>
    <mergeCell ref="L134:L135"/>
    <mergeCell ref="R132:R133"/>
    <mergeCell ref="B130:B131"/>
    <mergeCell ref="J130:J131"/>
    <mergeCell ref="K130:K131"/>
    <mergeCell ref="L130:L131"/>
    <mergeCell ref="O130:O131"/>
    <mergeCell ref="P130:P131"/>
    <mergeCell ref="J128:J129"/>
    <mergeCell ref="K128:K129"/>
    <mergeCell ref="L128:L129"/>
    <mergeCell ref="M132:M133"/>
    <mergeCell ref="A125:A131"/>
    <mergeCell ref="A107:A112"/>
    <mergeCell ref="R111:R112"/>
    <mergeCell ref="O111:O112"/>
    <mergeCell ref="P111:P112"/>
    <mergeCell ref="Q111:Q112"/>
    <mergeCell ref="O115:O116"/>
    <mergeCell ref="P115:P116"/>
    <mergeCell ref="O117:O118"/>
    <mergeCell ref="P117:P118"/>
    <mergeCell ref="L113:L114"/>
    <mergeCell ref="N111:N112"/>
    <mergeCell ref="B115:B116"/>
    <mergeCell ref="J115:J116"/>
    <mergeCell ref="K115:K116"/>
    <mergeCell ref="L115:L116"/>
    <mergeCell ref="B117:B118"/>
    <mergeCell ref="J117:J118"/>
    <mergeCell ref="K117:K118"/>
    <mergeCell ref="L117:L118"/>
    <mergeCell ref="M111:M112"/>
    <mergeCell ref="M107:M108"/>
    <mergeCell ref="N107:N108"/>
    <mergeCell ref="O107:O108"/>
    <mergeCell ref="P107:P108"/>
    <mergeCell ref="K103:K104"/>
    <mergeCell ref="L103:L104"/>
    <mergeCell ref="K107:K108"/>
    <mergeCell ref="L107:L108"/>
    <mergeCell ref="B107:B108"/>
    <mergeCell ref="C107:C112"/>
    <mergeCell ref="J107:J108"/>
    <mergeCell ref="J109:J110"/>
    <mergeCell ref="K109:K110"/>
    <mergeCell ref="L109:L110"/>
    <mergeCell ref="B111:B112"/>
    <mergeCell ref="J111:J112"/>
    <mergeCell ref="K111:K112"/>
    <mergeCell ref="L111:L112"/>
    <mergeCell ref="R97:R99"/>
    <mergeCell ref="S97:S106"/>
    <mergeCell ref="T97:T106"/>
    <mergeCell ref="B100:B102"/>
    <mergeCell ref="J100:J102"/>
    <mergeCell ref="K100:K102"/>
    <mergeCell ref="L100:L102"/>
    <mergeCell ref="O100:O102"/>
    <mergeCell ref="P100:P102"/>
    <mergeCell ref="B105:B106"/>
    <mergeCell ref="R100:R102"/>
    <mergeCell ref="B103:B104"/>
    <mergeCell ref="J105:J106"/>
    <mergeCell ref="K105:K106"/>
    <mergeCell ref="L105:L106"/>
    <mergeCell ref="O105:O106"/>
    <mergeCell ref="P105:P106"/>
    <mergeCell ref="Q105:Q106"/>
    <mergeCell ref="R105:R106"/>
    <mergeCell ref="R103:R104"/>
    <mergeCell ref="M97:M99"/>
    <mergeCell ref="N97:N99"/>
    <mergeCell ref="M100:M102"/>
    <mergeCell ref="N100:N102"/>
    <mergeCell ref="A97:A106"/>
    <mergeCell ref="B97:B99"/>
    <mergeCell ref="C97:C106"/>
    <mergeCell ref="J97:J99"/>
    <mergeCell ref="K97:K99"/>
    <mergeCell ref="L97:L99"/>
    <mergeCell ref="O97:O99"/>
    <mergeCell ref="P97:P99"/>
    <mergeCell ref="B95:B96"/>
    <mergeCell ref="J95:J96"/>
    <mergeCell ref="K95:K96"/>
    <mergeCell ref="L95:L96"/>
    <mergeCell ref="O95:O96"/>
    <mergeCell ref="P95:P96"/>
    <mergeCell ref="A89:A96"/>
    <mergeCell ref="B89:B91"/>
    <mergeCell ref="C89:C96"/>
    <mergeCell ref="J89:J91"/>
    <mergeCell ref="K89:K91"/>
    <mergeCell ref="L89:L91"/>
    <mergeCell ref="B92:B94"/>
    <mergeCell ref="J92:J94"/>
    <mergeCell ref="K92:K94"/>
    <mergeCell ref="J103:J104"/>
    <mergeCell ref="T82:T88"/>
    <mergeCell ref="B85:B86"/>
    <mergeCell ref="J85:J86"/>
    <mergeCell ref="K85:K86"/>
    <mergeCell ref="L85:L86"/>
    <mergeCell ref="O85:O86"/>
    <mergeCell ref="P85:P86"/>
    <mergeCell ref="L92:L94"/>
    <mergeCell ref="Q85:Q86"/>
    <mergeCell ref="R85:R86"/>
    <mergeCell ref="B87:B88"/>
    <mergeCell ref="J87:J88"/>
    <mergeCell ref="K87:K88"/>
    <mergeCell ref="L87:L88"/>
    <mergeCell ref="O87:O88"/>
    <mergeCell ref="P87:P88"/>
    <mergeCell ref="Q87:Q88"/>
    <mergeCell ref="R87:R88"/>
    <mergeCell ref="O89:O91"/>
    <mergeCell ref="P89:P91"/>
    <mergeCell ref="Q89:Q91"/>
    <mergeCell ref="R89:R91"/>
    <mergeCell ref="S89:S96"/>
    <mergeCell ref="T89:T96"/>
    <mergeCell ref="T78:T81"/>
    <mergeCell ref="O80:O81"/>
    <mergeCell ref="P80:P81"/>
    <mergeCell ref="Q80:Q81"/>
    <mergeCell ref="R80:R81"/>
    <mergeCell ref="A82:A88"/>
    <mergeCell ref="B82:B84"/>
    <mergeCell ref="C82:C88"/>
    <mergeCell ref="J82:J84"/>
    <mergeCell ref="K82:K84"/>
    <mergeCell ref="L82:L84"/>
    <mergeCell ref="O82:O84"/>
    <mergeCell ref="P82:P84"/>
    <mergeCell ref="A78:A81"/>
    <mergeCell ref="B78:B79"/>
    <mergeCell ref="C78:C81"/>
    <mergeCell ref="J78:J79"/>
    <mergeCell ref="K78:K79"/>
    <mergeCell ref="L78:L79"/>
    <mergeCell ref="B80:B81"/>
    <mergeCell ref="J80:J81"/>
    <mergeCell ref="Q82:Q84"/>
    <mergeCell ref="R82:R84"/>
    <mergeCell ref="S82:S88"/>
    <mergeCell ref="K80:K81"/>
    <mergeCell ref="L80:L81"/>
    <mergeCell ref="R73:R74"/>
    <mergeCell ref="B75:B77"/>
    <mergeCell ref="J75:J77"/>
    <mergeCell ref="K75:K77"/>
    <mergeCell ref="L75:L77"/>
    <mergeCell ref="O75:O77"/>
    <mergeCell ref="P75:P77"/>
    <mergeCell ref="Q75:Q77"/>
    <mergeCell ref="R75:R77"/>
    <mergeCell ref="O78:O79"/>
    <mergeCell ref="P78:P79"/>
    <mergeCell ref="Q78:Q79"/>
    <mergeCell ref="R78:R79"/>
    <mergeCell ref="M78:M79"/>
    <mergeCell ref="N78:N79"/>
    <mergeCell ref="M80:M81"/>
    <mergeCell ref="N80:N81"/>
    <mergeCell ref="B73:B74"/>
    <mergeCell ref="M75:M77"/>
    <mergeCell ref="T57:T69"/>
    <mergeCell ref="L61:L62"/>
    <mergeCell ref="O63:O65"/>
    <mergeCell ref="S57:S69"/>
    <mergeCell ref="P66:P69"/>
    <mergeCell ref="Q66:Q69"/>
    <mergeCell ref="R66:R69"/>
    <mergeCell ref="C70:C77"/>
    <mergeCell ref="J70:J72"/>
    <mergeCell ref="K70:K72"/>
    <mergeCell ref="R70:R72"/>
    <mergeCell ref="S70:S77"/>
    <mergeCell ref="T70:T77"/>
    <mergeCell ref="J73:J74"/>
    <mergeCell ref="K73:K74"/>
    <mergeCell ref="L73:L74"/>
    <mergeCell ref="O73:O74"/>
    <mergeCell ref="P73:P74"/>
    <mergeCell ref="Q73:Q74"/>
    <mergeCell ref="L70:L72"/>
    <mergeCell ref="O70:O72"/>
    <mergeCell ref="P70:P72"/>
    <mergeCell ref="Q70:Q72"/>
    <mergeCell ref="N73:N74"/>
    <mergeCell ref="M70:M72"/>
    <mergeCell ref="N70:N72"/>
    <mergeCell ref="K55:K56"/>
    <mergeCell ref="M55:M56"/>
    <mergeCell ref="N55:N56"/>
    <mergeCell ref="L66:L69"/>
    <mergeCell ref="M66:M69"/>
    <mergeCell ref="N66:N69"/>
    <mergeCell ref="O66:O69"/>
    <mergeCell ref="C57:C69"/>
    <mergeCell ref="A57:A69"/>
    <mergeCell ref="J66:J69"/>
    <mergeCell ref="K66:K69"/>
    <mergeCell ref="B61:B62"/>
    <mergeCell ref="J61:J62"/>
    <mergeCell ref="K61:K62"/>
    <mergeCell ref="B66:B69"/>
    <mergeCell ref="J57:J60"/>
    <mergeCell ref="K57:K60"/>
    <mergeCell ref="S53:S56"/>
    <mergeCell ref="T53:T56"/>
    <mergeCell ref="O55:O56"/>
    <mergeCell ref="P55:P56"/>
    <mergeCell ref="Q55:Q56"/>
    <mergeCell ref="R55:R56"/>
    <mergeCell ref="S45:S51"/>
    <mergeCell ref="T45:T51"/>
    <mergeCell ref="O48:O49"/>
    <mergeCell ref="P48:P49"/>
    <mergeCell ref="Q48:Q49"/>
    <mergeCell ref="R48:R49"/>
    <mergeCell ref="P53:P54"/>
    <mergeCell ref="Q53:Q54"/>
    <mergeCell ref="P45:P47"/>
    <mergeCell ref="Q45:Q47"/>
    <mergeCell ref="O53:O54"/>
    <mergeCell ref="R53:R54"/>
    <mergeCell ref="T34:T44"/>
    <mergeCell ref="O43:O44"/>
    <mergeCell ref="P43:P44"/>
    <mergeCell ref="Q43:Q44"/>
    <mergeCell ref="R43:R44"/>
    <mergeCell ref="R37:R39"/>
    <mergeCell ref="R40:R42"/>
    <mergeCell ref="O37:O39"/>
    <mergeCell ref="P37:P39"/>
    <mergeCell ref="Q37:Q39"/>
    <mergeCell ref="O40:O42"/>
    <mergeCell ref="P40:P42"/>
    <mergeCell ref="Q40:Q42"/>
    <mergeCell ref="A34:A44"/>
    <mergeCell ref="B34:B36"/>
    <mergeCell ref="C34:C44"/>
    <mergeCell ref="J34:J36"/>
    <mergeCell ref="K34:K36"/>
    <mergeCell ref="L34:L36"/>
    <mergeCell ref="B43:B44"/>
    <mergeCell ref="J43:J44"/>
    <mergeCell ref="K43:K44"/>
    <mergeCell ref="L43:L44"/>
    <mergeCell ref="B37:B39"/>
    <mergeCell ref="B40:B42"/>
    <mergeCell ref="J37:J39"/>
    <mergeCell ref="J40:J42"/>
    <mergeCell ref="K37:K39"/>
    <mergeCell ref="K40:K42"/>
    <mergeCell ref="L37:L39"/>
    <mergeCell ref="L40:L42"/>
    <mergeCell ref="T18:T33"/>
    <mergeCell ref="O23:O25"/>
    <mergeCell ref="P23:P25"/>
    <mergeCell ref="Q23:Q25"/>
    <mergeCell ref="R23:R25"/>
    <mergeCell ref="O31:O33"/>
    <mergeCell ref="P31:P33"/>
    <mergeCell ref="Q31:Q33"/>
    <mergeCell ref="R31:R33"/>
    <mergeCell ref="O18:O22"/>
    <mergeCell ref="P18:P22"/>
    <mergeCell ref="Q18:Q22"/>
    <mergeCell ref="R18:R22"/>
    <mergeCell ref="R26:R30"/>
    <mergeCell ref="Q26:Q30"/>
    <mergeCell ref="P26:P30"/>
    <mergeCell ref="O26:O30"/>
    <mergeCell ref="A18:A33"/>
    <mergeCell ref="B18:B21"/>
    <mergeCell ref="C18:C33"/>
    <mergeCell ref="B23:B25"/>
    <mergeCell ref="J23:J25"/>
    <mergeCell ref="K23:K25"/>
    <mergeCell ref="L23:L25"/>
    <mergeCell ref="B31:B33"/>
    <mergeCell ref="J31:J33"/>
    <mergeCell ref="K31:K33"/>
    <mergeCell ref="L31:L33"/>
    <mergeCell ref="B26:B30"/>
    <mergeCell ref="J18:J22"/>
    <mergeCell ref="K18:K22"/>
    <mergeCell ref="L18:L22"/>
    <mergeCell ref="J26:J30"/>
    <mergeCell ref="K26:K30"/>
    <mergeCell ref="L26:L30"/>
    <mergeCell ref="R9:R11"/>
    <mergeCell ref="S9:S17"/>
    <mergeCell ref="T9:T17"/>
    <mergeCell ref="Q12:Q14"/>
    <mergeCell ref="R12:R14"/>
    <mergeCell ref="Q15:Q17"/>
    <mergeCell ref="R15:R17"/>
    <mergeCell ref="B15:B17"/>
    <mergeCell ref="J15:J17"/>
    <mergeCell ref="K15:K17"/>
    <mergeCell ref="L15:L17"/>
    <mergeCell ref="O15:O17"/>
    <mergeCell ref="P15:P17"/>
    <mergeCell ref="B12:B14"/>
    <mergeCell ref="J12:J14"/>
    <mergeCell ref="K12:K14"/>
    <mergeCell ref="L12:L14"/>
    <mergeCell ref="O12:O14"/>
    <mergeCell ref="P12:P14"/>
    <mergeCell ref="A9:A17"/>
    <mergeCell ref="B9:B11"/>
    <mergeCell ref="C9:C17"/>
    <mergeCell ref="J9:J11"/>
    <mergeCell ref="K9:K11"/>
    <mergeCell ref="L9:L11"/>
    <mergeCell ref="O9:O11"/>
    <mergeCell ref="P9:P11"/>
    <mergeCell ref="Q9:Q11"/>
    <mergeCell ref="M9:M11"/>
    <mergeCell ref="N9:N11"/>
    <mergeCell ref="M12:M14"/>
    <mergeCell ref="N12:N14"/>
    <mergeCell ref="M15:M17"/>
    <mergeCell ref="N15:N17"/>
    <mergeCell ref="O3:P3"/>
    <mergeCell ref="Q3:R3"/>
    <mergeCell ref="S3:S7"/>
    <mergeCell ref="T3:T7"/>
    <mergeCell ref="E4:E7"/>
    <mergeCell ref="F4:F7"/>
    <mergeCell ref="G4:G7"/>
    <mergeCell ref="H4:H7"/>
    <mergeCell ref="I4:I7"/>
    <mergeCell ref="J4:J7"/>
    <mergeCell ref="O4:O7"/>
    <mergeCell ref="P4:P7"/>
    <mergeCell ref="Q4:Q7"/>
    <mergeCell ref="R4:R7"/>
    <mergeCell ref="M3:N3"/>
    <mergeCell ref="M4:M7"/>
    <mergeCell ref="N4:N7"/>
    <mergeCell ref="A1:L1"/>
    <mergeCell ref="A3:A7"/>
    <mergeCell ref="B3:B7"/>
    <mergeCell ref="C3:C7"/>
    <mergeCell ref="D3:D7"/>
    <mergeCell ref="E3:I3"/>
    <mergeCell ref="J3:L3"/>
    <mergeCell ref="K4:K7"/>
    <mergeCell ref="L4:L7"/>
    <mergeCell ref="T107:T112"/>
    <mergeCell ref="O109:O110"/>
    <mergeCell ref="P109:P110"/>
    <mergeCell ref="Q109:Q110"/>
    <mergeCell ref="R109:R110"/>
    <mergeCell ref="S121:S124"/>
    <mergeCell ref="T121:T124"/>
    <mergeCell ref="B123:B124"/>
    <mergeCell ref="J123:J124"/>
    <mergeCell ref="K123:K124"/>
    <mergeCell ref="L123:L124"/>
    <mergeCell ref="O123:O124"/>
    <mergeCell ref="P123:P124"/>
    <mergeCell ref="Q123:Q124"/>
    <mergeCell ref="R123:R124"/>
    <mergeCell ref="Q121:Q122"/>
    <mergeCell ref="C121:C124"/>
    <mergeCell ref="J121:J122"/>
    <mergeCell ref="K121:K122"/>
    <mergeCell ref="L121:L122"/>
    <mergeCell ref="O121:O122"/>
    <mergeCell ref="P121:P122"/>
    <mergeCell ref="B109:B110"/>
    <mergeCell ref="R107:R108"/>
    <mergeCell ref="S107:S112"/>
    <mergeCell ref="S18:S33"/>
    <mergeCell ref="O34:O36"/>
    <mergeCell ref="P34:P36"/>
    <mergeCell ref="Q34:Q36"/>
    <mergeCell ref="R34:R36"/>
    <mergeCell ref="S34:S44"/>
    <mergeCell ref="O61:O62"/>
    <mergeCell ref="P61:P62"/>
    <mergeCell ref="O57:O60"/>
    <mergeCell ref="P57:P60"/>
    <mergeCell ref="Q57:Q60"/>
    <mergeCell ref="R57:R60"/>
    <mergeCell ref="Q61:Q62"/>
    <mergeCell ref="R61:R62"/>
    <mergeCell ref="R63:R65"/>
    <mergeCell ref="P63:P65"/>
    <mergeCell ref="Q63:Q65"/>
    <mergeCell ref="S78:S81"/>
    <mergeCell ref="O92:O94"/>
    <mergeCell ref="P92:P94"/>
    <mergeCell ref="Q92:Q94"/>
    <mergeCell ref="R92:R94"/>
    <mergeCell ref="R95:R96"/>
    <mergeCell ref="M23:M25"/>
    <mergeCell ref="N23:N25"/>
    <mergeCell ref="M31:M33"/>
    <mergeCell ref="N31:N33"/>
    <mergeCell ref="M34:M36"/>
    <mergeCell ref="N34:N36"/>
    <mergeCell ref="M18:M22"/>
    <mergeCell ref="N18:N22"/>
    <mergeCell ref="M103:M104"/>
    <mergeCell ref="N95:N96"/>
    <mergeCell ref="M63:M65"/>
    <mergeCell ref="N63:N65"/>
    <mergeCell ref="N26:N30"/>
    <mergeCell ref="M26:M30"/>
    <mergeCell ref="M37:M39"/>
    <mergeCell ref="N37:N39"/>
    <mergeCell ref="M40:M42"/>
    <mergeCell ref="N40:N42"/>
    <mergeCell ref="M43:M44"/>
    <mergeCell ref="N43:N44"/>
    <mergeCell ref="N85:N86"/>
    <mergeCell ref="M87:M88"/>
    <mergeCell ref="N87:N88"/>
    <mergeCell ref="N103:N104"/>
    <mergeCell ref="A140:A150"/>
    <mergeCell ref="B140:B144"/>
    <mergeCell ref="N132:N133"/>
    <mergeCell ref="M134:M135"/>
    <mergeCell ref="N134:N135"/>
    <mergeCell ref="M57:M60"/>
    <mergeCell ref="N57:N60"/>
    <mergeCell ref="M61:M62"/>
    <mergeCell ref="N61:N62"/>
    <mergeCell ref="M109:M110"/>
    <mergeCell ref="N109:N110"/>
    <mergeCell ref="M128:M129"/>
    <mergeCell ref="N128:N129"/>
    <mergeCell ref="M73:M74"/>
    <mergeCell ref="B145:B149"/>
    <mergeCell ref="C140:C150"/>
    <mergeCell ref="M121:M122"/>
    <mergeCell ref="N121:N122"/>
    <mergeCell ref="M125:M127"/>
    <mergeCell ref="N125:N127"/>
    <mergeCell ref="M130:M131"/>
    <mergeCell ref="N130:N131"/>
    <mergeCell ref="A70:A77"/>
    <mergeCell ref="B70:B72"/>
    <mergeCell ref="A45:A52"/>
    <mergeCell ref="J50:J52"/>
    <mergeCell ref="K50:K52"/>
    <mergeCell ref="L50:L52"/>
    <mergeCell ref="M50:M52"/>
    <mergeCell ref="N50:N52"/>
    <mergeCell ref="L57:L60"/>
    <mergeCell ref="L63:L65"/>
    <mergeCell ref="B48:B49"/>
    <mergeCell ref="J48:J49"/>
    <mergeCell ref="K48:K49"/>
    <mergeCell ref="L48:L49"/>
    <mergeCell ref="L53:L54"/>
    <mergeCell ref="L55:L56"/>
    <mergeCell ref="A53:A56"/>
    <mergeCell ref="B53:B54"/>
    <mergeCell ref="B63:B65"/>
    <mergeCell ref="J63:J65"/>
    <mergeCell ref="K63:K65"/>
    <mergeCell ref="B57:B60"/>
    <mergeCell ref="C53:C56"/>
    <mergeCell ref="J53:J54"/>
    <mergeCell ref="B55:B56"/>
    <mergeCell ref="J55:J56"/>
    <mergeCell ref="K53:K54"/>
    <mergeCell ref="J45:J47"/>
    <mergeCell ref="K45:K47"/>
    <mergeCell ref="L45:L47"/>
    <mergeCell ref="M45:M47"/>
    <mergeCell ref="N45:N47"/>
    <mergeCell ref="O45:O47"/>
    <mergeCell ref="R45:R47"/>
    <mergeCell ref="B45:B47"/>
    <mergeCell ref="C45:C52"/>
    <mergeCell ref="B50:B52"/>
    <mergeCell ref="M48:M49"/>
    <mergeCell ref="N48:N49"/>
    <mergeCell ref="M53:M54"/>
    <mergeCell ref="N53:N54"/>
    <mergeCell ref="O50:O52"/>
    <mergeCell ref="P50:P52"/>
    <mergeCell ref="Q50:Q52"/>
    <mergeCell ref="R50:R52"/>
    <mergeCell ref="M115:M116"/>
    <mergeCell ref="N115:N116"/>
    <mergeCell ref="M113:M114"/>
    <mergeCell ref="N113:N114"/>
    <mergeCell ref="N82:N84"/>
    <mergeCell ref="M85:M86"/>
    <mergeCell ref="M89:M91"/>
    <mergeCell ref="M82:M84"/>
    <mergeCell ref="N89:N91"/>
    <mergeCell ref="M92:M94"/>
    <mergeCell ref="N92:N94"/>
    <mergeCell ref="M95:M96"/>
    <mergeCell ref="T136:T139"/>
    <mergeCell ref="J136:J137"/>
    <mergeCell ref="J138:J139"/>
    <mergeCell ref="K136:K137"/>
    <mergeCell ref="J140:J144"/>
    <mergeCell ref="J145:J149"/>
    <mergeCell ref="K140:K144"/>
    <mergeCell ref="L140:L144"/>
    <mergeCell ref="M140:M144"/>
    <mergeCell ref="N140:N144"/>
    <mergeCell ref="O140:O144"/>
    <mergeCell ref="P140:P144"/>
    <mergeCell ref="Q140:Q144"/>
    <mergeCell ref="S136:S139"/>
    <mergeCell ref="K138:K139"/>
    <mergeCell ref="L138:L139"/>
    <mergeCell ref="M138:M139"/>
    <mergeCell ref="N138:N139"/>
    <mergeCell ref="O138:O139"/>
    <mergeCell ref="P138:P139"/>
    <mergeCell ref="Q138:Q139"/>
    <mergeCell ref="R138:R139"/>
    <mergeCell ref="L136:L137"/>
    <mergeCell ref="M136:M137"/>
    <mergeCell ref="R140:R144"/>
    <mergeCell ref="S140:S144"/>
    <mergeCell ref="T140:T144"/>
    <mergeCell ref="K145:K149"/>
    <mergeCell ref="L145:L149"/>
    <mergeCell ref="M145:M149"/>
    <mergeCell ref="N145:N149"/>
    <mergeCell ref="O145:O149"/>
    <mergeCell ref="P145:P149"/>
    <mergeCell ref="Q145:Q149"/>
    <mergeCell ref="R145:R149"/>
    <mergeCell ref="S145:S149"/>
    <mergeCell ref="T145:T149"/>
  </mergeCells>
  <pageMargins left="0.11811023622047245" right="0.11811023622047245" top="0.39370078740157483" bottom="0.11811023622047245" header="0.31496062992125984" footer="0.11811023622047245"/>
  <pageSetup paperSize="9" scale="7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2018-04-18T06:53:17Z</dcterms:modified>
</cp:coreProperties>
</file>