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ТЧЕТЫ на Думу за 2023 год\ИНФОРМАЦИЯ ДЛЯ САЙТА_1 полугодие 2023\"/>
    </mc:Choice>
  </mc:AlternateContent>
  <bookViews>
    <workbookView xWindow="240" yWindow="60" windowWidth="15195" windowHeight="9975"/>
  </bookViews>
  <sheets>
    <sheet name="1 пол.2022-1пол.2023" sheetId="4" r:id="rId1"/>
  </sheets>
  <definedNames>
    <definedName name="_xlnm.Print_Area" localSheetId="0">'1 пол.2022-1пол.2023'!$A$1:$G$125</definedName>
  </definedNames>
  <calcPr calcId="162913" refMode="R1C1"/>
  <extLst>
    <ext uri="smNativeData">
      <pm:revision xmlns:pm="smNativeData" day="1556024629" val="944" rev="123" revOS="4"/>
      <pm:docPrefs xmlns:pm="smNativeData" id="1556024629" fixedDigits="0" showNotice="1" showFrameBounds="1" autoChart="1" recalcOnPrint="1" recalcOnCopy="1" compatTextArt="1" keepXLPalette="1" tab="567" useDefinedPrintRange="1" printArea="currentSheet"/>
      <pm:compatibility xmlns:pm="smNativeData" id="1556024629" overlapCells="1"/>
      <pm:defCurrency xmlns:pm="smNativeData" id="1556024629"/>
    </ext>
  </extLst>
</workbook>
</file>

<file path=xl/calcChain.xml><?xml version="1.0" encoding="utf-8"?>
<calcChain xmlns="http://schemas.openxmlformats.org/spreadsheetml/2006/main">
  <c r="E8" i="4" l="1"/>
  <c r="C103" i="4"/>
  <c r="H119" i="4"/>
  <c r="E119" i="4"/>
  <c r="D116" i="4"/>
  <c r="D108" i="4"/>
  <c r="D104" i="4"/>
  <c r="D103" i="4" s="1"/>
  <c r="D100" i="4"/>
  <c r="D98" i="4"/>
  <c r="D88" i="4"/>
  <c r="D82" i="4"/>
  <c r="D79" i="4"/>
  <c r="D78" i="4"/>
  <c r="D75" i="4"/>
  <c r="D74" i="4"/>
  <c r="D70" i="4"/>
  <c r="D69" i="4"/>
  <c r="D65" i="4"/>
  <c r="D63" i="4"/>
  <c r="D57" i="4"/>
  <c r="D54" i="4"/>
  <c r="D53" i="4"/>
  <c r="D47" i="4"/>
  <c r="D45" i="4"/>
  <c r="D42" i="4"/>
  <c r="D36" i="4"/>
  <c r="D10" i="4" s="1"/>
  <c r="D34" i="4"/>
  <c r="D32" i="4"/>
  <c r="D28" i="4"/>
  <c r="D19" i="4"/>
  <c r="D17" i="4"/>
  <c r="D11" i="4"/>
  <c r="D41" i="4" l="1"/>
  <c r="D9" i="4" s="1"/>
  <c r="D8" i="4" s="1"/>
  <c r="E12" i="4"/>
  <c r="E13" i="4"/>
  <c r="E14" i="4"/>
  <c r="E15" i="4"/>
  <c r="E16" i="4"/>
  <c r="E18" i="4"/>
  <c r="E20" i="4"/>
  <c r="E21" i="4"/>
  <c r="E22" i="4"/>
  <c r="E23" i="4"/>
  <c r="E24" i="4"/>
  <c r="E25" i="4"/>
  <c r="E26" i="4"/>
  <c r="E27" i="4"/>
  <c r="E29" i="4"/>
  <c r="E30" i="4"/>
  <c r="E31" i="4"/>
  <c r="E33" i="4"/>
  <c r="E35" i="4"/>
  <c r="E37" i="4"/>
  <c r="E38" i="4"/>
  <c r="E39" i="4"/>
  <c r="E40" i="4"/>
  <c r="E43" i="4"/>
  <c r="E44" i="4"/>
  <c r="E46" i="4"/>
  <c r="E48" i="4"/>
  <c r="E49" i="4"/>
  <c r="E50" i="4"/>
  <c r="E51" i="4"/>
  <c r="E52" i="4"/>
  <c r="E55" i="4"/>
  <c r="E56" i="4"/>
  <c r="E58" i="4"/>
  <c r="E59" i="4"/>
  <c r="E60" i="4"/>
  <c r="E61" i="4"/>
  <c r="E62" i="4"/>
  <c r="E64" i="4"/>
  <c r="E66" i="4"/>
  <c r="E67" i="4"/>
  <c r="E68" i="4"/>
  <c r="E71" i="4"/>
  <c r="E72" i="4"/>
  <c r="E73" i="4"/>
  <c r="E76" i="4"/>
  <c r="E77" i="4"/>
  <c r="E80" i="4"/>
  <c r="E81" i="4"/>
  <c r="E83" i="4"/>
  <c r="E84" i="4"/>
  <c r="E85" i="4"/>
  <c r="E86" i="4"/>
  <c r="E87" i="4"/>
  <c r="E89" i="4"/>
  <c r="E90" i="4"/>
  <c r="E91" i="4"/>
  <c r="E92" i="4"/>
  <c r="E93" i="4"/>
  <c r="E94" i="4"/>
  <c r="E95" i="4"/>
  <c r="E96" i="4"/>
  <c r="E97" i="4"/>
  <c r="E99" i="4"/>
  <c r="E101" i="4"/>
  <c r="E102" i="4"/>
  <c r="E105" i="4"/>
  <c r="E106" i="4"/>
  <c r="E107" i="4"/>
  <c r="E109" i="4"/>
  <c r="E110" i="4"/>
  <c r="E111" i="4"/>
  <c r="E112" i="4"/>
  <c r="E113" i="4"/>
  <c r="E114" i="4"/>
  <c r="E115" i="4"/>
  <c r="E117" i="4"/>
  <c r="E118" i="4"/>
  <c r="E120" i="4"/>
  <c r="E121" i="4"/>
  <c r="C116" i="4"/>
  <c r="C108" i="4"/>
  <c r="C104" i="4"/>
  <c r="C100" i="4"/>
  <c r="C88" i="4"/>
  <c r="C82" i="4"/>
  <c r="C79" i="4"/>
  <c r="C78" i="4"/>
  <c r="C75" i="4"/>
  <c r="C74" i="4" s="1"/>
  <c r="C70" i="4"/>
  <c r="C69" i="4"/>
  <c r="C41" i="4" s="1"/>
  <c r="C65" i="4"/>
  <c r="C63" i="4"/>
  <c r="C57" i="4"/>
  <c r="C54" i="4"/>
  <c r="C53" i="4" s="1"/>
  <c r="C47" i="4"/>
  <c r="C45" i="4"/>
  <c r="C42" i="4"/>
  <c r="C36" i="4"/>
  <c r="C34" i="4"/>
  <c r="C32" i="4"/>
  <c r="C28" i="4"/>
  <c r="C19" i="4"/>
  <c r="C17" i="4"/>
  <c r="C11" i="4"/>
  <c r="C10" i="4" s="1"/>
  <c r="E28" i="4" l="1"/>
  <c r="E45" i="4"/>
  <c r="E54" i="4"/>
  <c r="C9" i="4"/>
  <c r="E100" i="4"/>
  <c r="E124" i="4"/>
  <c r="E123" i="4"/>
  <c r="H122" i="4"/>
  <c r="E122" i="4"/>
  <c r="H121" i="4"/>
  <c r="H120" i="4"/>
  <c r="H118" i="4"/>
  <c r="E116" i="4"/>
  <c r="H115" i="4"/>
  <c r="H114" i="4"/>
  <c r="H113" i="4"/>
  <c r="H112" i="4"/>
  <c r="H111" i="4"/>
  <c r="H110" i="4"/>
  <c r="H109" i="4"/>
  <c r="E108" i="4"/>
  <c r="H107" i="4"/>
  <c r="H105" i="4"/>
  <c r="H102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E82" i="4"/>
  <c r="H81" i="4"/>
  <c r="H80" i="4"/>
  <c r="H76" i="4"/>
  <c r="E75" i="4"/>
  <c r="H73" i="4"/>
  <c r="H71" i="4"/>
  <c r="H70" i="4"/>
  <c r="H69" i="4"/>
  <c r="H68" i="4"/>
  <c r="H67" i="4"/>
  <c r="H66" i="4"/>
  <c r="H64" i="4"/>
  <c r="H63" i="4"/>
  <c r="H62" i="4"/>
  <c r="H61" i="4"/>
  <c r="H60" i="4"/>
  <c r="H59" i="4"/>
  <c r="H58" i="4"/>
  <c r="H57" i="4"/>
  <c r="H55" i="4"/>
  <c r="H54" i="4"/>
  <c r="H52" i="4"/>
  <c r="H51" i="4"/>
  <c r="H49" i="4"/>
  <c r="H48" i="4"/>
  <c r="H47" i="4"/>
  <c r="H46" i="4"/>
  <c r="H44" i="4"/>
  <c r="H43" i="4"/>
  <c r="E42" i="4"/>
  <c r="H40" i="4"/>
  <c r="H39" i="4"/>
  <c r="H38" i="4"/>
  <c r="H37" i="4"/>
  <c r="H36" i="4"/>
  <c r="H35" i="4"/>
  <c r="E34" i="4"/>
  <c r="H33" i="4"/>
  <c r="H31" i="4"/>
  <c r="H30" i="4"/>
  <c r="H29" i="4"/>
  <c r="H28" i="4"/>
  <c r="H27" i="4"/>
  <c r="H26" i="4"/>
  <c r="H25" i="4"/>
  <c r="H24" i="4"/>
  <c r="H23" i="4"/>
  <c r="H22" i="4"/>
  <c r="H21" i="4"/>
  <c r="H20" i="4"/>
  <c r="H18" i="4"/>
  <c r="H17" i="4"/>
  <c r="E17" i="4"/>
  <c r="H16" i="4"/>
  <c r="H15" i="4"/>
  <c r="H14" i="4"/>
  <c r="H13" i="4"/>
  <c r="H12" i="4"/>
  <c r="H11" i="4"/>
  <c r="C8" i="4" l="1"/>
  <c r="E88" i="4"/>
  <c r="E103" i="4"/>
  <c r="E104" i="4"/>
  <c r="E11" i="4"/>
  <c r="H78" i="4"/>
  <c r="E78" i="4"/>
  <c r="E36" i="4"/>
  <c r="H79" i="4"/>
  <c r="E79" i="4"/>
  <c r="H65" i="4"/>
  <c r="E65" i="4"/>
  <c r="E98" i="4"/>
  <c r="E70" i="4"/>
  <c r="E47" i="4"/>
  <c r="E63" i="4"/>
  <c r="E69" i="4"/>
  <c r="H19" i="4"/>
  <c r="E19" i="4"/>
  <c r="E57" i="4"/>
  <c r="H32" i="4"/>
  <c r="E32" i="4"/>
  <c r="H34" i="4"/>
  <c r="H45" i="4"/>
  <c r="E53" i="4"/>
  <c r="E74" i="4"/>
  <c r="H82" i="4"/>
  <c r="H104" i="4"/>
  <c r="E41" i="4"/>
  <c r="H42" i="4"/>
  <c r="H53" i="4"/>
  <c r="H103" i="4"/>
  <c r="H74" i="4"/>
  <c r="H75" i="4"/>
  <c r="H108" i="4"/>
  <c r="H116" i="4"/>
  <c r="E10" i="4" l="1"/>
  <c r="H41" i="4"/>
  <c r="H10" i="4"/>
  <c r="E9" i="4" l="1"/>
  <c r="H9" i="4"/>
  <c r="H8" i="4" l="1"/>
</calcChain>
</file>

<file path=xl/sharedStrings.xml><?xml version="1.0" encoding="utf-8"?>
<sst xmlns="http://schemas.openxmlformats.org/spreadsheetml/2006/main" count="262" uniqueCount="255">
  <si>
    <t>СВЕДЕНИЯ</t>
  </si>
  <si>
    <t xml:space="preserve"> </t>
  </si>
  <si>
    <t xml:space="preserve">Код   бюджетной
классификации Российской Федерации
</t>
  </si>
  <si>
    <t>Наименование доходов</t>
  </si>
  <si>
    <t xml:space="preserve">  8  50  00000  00  0000  000</t>
  </si>
  <si>
    <t>Доходы бюджета - ИТОГО</t>
  </si>
  <si>
    <t xml:space="preserve"> 1  00  00000  00  0000  000</t>
  </si>
  <si>
    <t xml:space="preserve"> НАЛОГОВЫЕ И НЕНАЛОГОВЫЕ ДОХОДЫ</t>
  </si>
  <si>
    <t xml:space="preserve"> НАЛОГОВЫЕ  ДОХОДЫ</t>
  </si>
  <si>
    <t xml:space="preserve">  1  01  00000  00  0000  000</t>
  </si>
  <si>
    <t>НАЛОГИ НА ПРИБЫЛЬ, ДОХОДЫ</t>
  </si>
  <si>
    <t xml:space="preserve"> 1  01  02000  01  0000  110</t>
  </si>
  <si>
    <t>Налог на доходы физических лиц</t>
  </si>
  <si>
    <t>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</si>
  <si>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</si>
  <si>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</si>
  <si>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</si>
  <si>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1  01  02030  01  0000  110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</si>
  <si>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</si>
  <si>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1  01  02040  01  0000  110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</si>
  <si>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</si>
  <si>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 1  03  00000  00  0000  000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</si>
  <si>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</si>
  <si>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</si>
  <si>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</si>
  <si>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1  05  00000  00  0000  000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</si>
  <si>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</si>
  <si>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</si>
  <si>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</si>
  <si>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1  05  02000  02  0000  110</t>
  </si>
  <si>
    <t>Единый налог на вмененный доход для отдельных видов деятельности</t>
  </si>
  <si>
    <t>1  05  02010  02  0000  110</t>
  </si>
  <si>
    <t>1  05  02020  02  0000  110</t>
  </si>
  <si>
    <t>Единый налог на вмененный доход для отдельных видов деятельности (за налоговые периоды, истекшие до 1 января 2011 года)</t>
  </si>
  <si>
    <t>1  05  03000  01  0000  110</t>
  </si>
  <si>
    <t>Единый сельскохозяйственный налог</t>
  </si>
  <si>
    <t>1  05  03010  01  0000  110</t>
  </si>
  <si>
    <t>1  05  04000  02  0000  110</t>
  </si>
  <si>
    <t>Налог, взимаемый в связи с применением патентной системы налогообложения</t>
  </si>
  <si>
    <t>1  06  00000  00  0000  000</t>
  </si>
  <si>
    <t>НАЛОГИ НА ИМУЩЕСТВО</t>
  </si>
  <si>
    <t>1  06  01000  00  0000  110</t>
  </si>
  <si>
    <t>Налог на имущество физических лиц</t>
  </si>
  <si>
    <t>1  06  01020  04  0000  110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</si>
  <si>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</si>
  <si>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1  06  06000  00  0000  110</t>
  </si>
  <si>
    <t>Земельный налог</t>
  </si>
  <si>
    <t>1  06  06010  00  0000  110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</si>
  <si>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</si>
  <si>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1  06  06012  04  0000  110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</si>
  <si>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</si>
  <si>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1  06  06020  00  0000  110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</si>
  <si>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</si>
  <si>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1  06  06022  04  0000  110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</si>
  <si>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</si>
  <si>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1  08  00000  00  0000  000</t>
  </si>
  <si>
    <t>ГОСУДАРСТВЕННАЯ ПОШЛИНА</t>
  </si>
  <si>
    <t>1  08  03000  01  0000  110</t>
  </si>
  <si>
    <t>Государственная пошлина по делам, рассматриваемым в судах общей юрисдикции, мировыми судьями</t>
  </si>
  <si>
    <t>1  08  03010  01  0000  110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</si>
  <si>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</si>
  <si>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НЕНАЛОГОВЫЕ ДОХОДЫ</t>
  </si>
  <si>
    <t>1  11  00000  00  0000  000</t>
  </si>
  <si>
    <t>ДОХОДЫ ОТ ИСПОЛЬЗОВАНИЯ ИМУЩЕСТВА, НАХОДЯЩЕГОСЯ В ГОСУДАРСТВЕННОЙ И МУНИЦИПАЛЬНОЙ СОБСТВЕННОСТИ</t>
  </si>
  <si>
    <t>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</si>
  <si>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</si>
  <si>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</si>
  <si>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</si>
  <si>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1  11  05024  04  0000  120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</si>
  <si>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</si>
  <si>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</si>
  <si>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</si>
  <si>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1  11  05034  04  0000  120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</si>
  <si>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</si>
  <si>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1  11  05070  00  0000  120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</si>
  <si>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</si>
  <si>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1  11  07010  00  0000  120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</si>
  <si>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</si>
  <si>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1  11  07014  04  0000  120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</si>
  <si>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</si>
  <si>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1  11  09000  00  0000  120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</si>
  <si>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</si>
  <si>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1  11  09040  00  0000  120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</si>
  <si>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</si>
  <si>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1  11  09044  04  0000  120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</si>
  <si>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</si>
  <si>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1  12  00000  00  0000  000</t>
  </si>
  <si>
    <t>ПЛАТЕЖИ ПРИ ПОЛЬЗОВАНИИ ПРИРОДНЫМИ РЕСУРСАМИ</t>
  </si>
  <si>
    <t>1  12  01000  01  0000  120</t>
  </si>
  <si>
    <t>Плата за негативное воздействие на окружающую среду</t>
  </si>
  <si>
    <t>1  12  01010  01  0000  120</t>
  </si>
  <si>
    <t>Плата за выбросы загрязняющих веществ в атмосферный воздух стационарными объектами</t>
  </si>
  <si>
    <t>1  12  01020  01  0000  120</t>
  </si>
  <si>
    <t>Плата за выбросы загрязняющих веществ в атмосферный воздух передвижными объектами</t>
  </si>
  <si>
    <t>1  12  01030  01  0000  120</t>
  </si>
  <si>
    <t>Плата за сбросы загрязняющих веществ в водные объекты</t>
  </si>
  <si>
    <t>1  12  01040  01  0000  120</t>
  </si>
  <si>
    <t>Плата за размещение отходов производства и потребления</t>
  </si>
  <si>
    <t>1  13  00000  00  0000  000</t>
  </si>
  <si>
    <t>ДОХОДЫ ОТ ОКАЗАНИЯ ПЛАТНЫХ УСЛУГ (РАБОТ) И КОМПЕНСАЦИИ ЗАТРАТ ГОСУДАРСТВА</t>
  </si>
  <si>
    <t>1  13  01000  00  0000  130</t>
  </si>
  <si>
    <t xml:space="preserve">Доходы от оказания платных услуг (работ) </t>
  </si>
  <si>
    <t>1  13  01990  00  0000  130</t>
  </si>
  <si>
    <t>Прочие доходы от оказания платных услуг (работ)</t>
  </si>
  <si>
    <t>1  13  02060  00  0000  130</t>
  </si>
  <si>
    <t>Доходы, поступающие в порядке возмещения расходов, понесенных в связи с эксплуатацией имущества</t>
  </si>
  <si>
    <t>1  13  02064  04  0000  130</t>
  </si>
  <si>
    <t>Доходы, поступающие в порядке возмещения расходов, понесенных в связи с эксплуатацией  имущества городских округов</t>
  </si>
  <si>
    <t>1  13  02990  00  0000  130</t>
  </si>
  <si>
    <t xml:space="preserve">Прочие доходы от компенсации затрат государства </t>
  </si>
  <si>
    <t>1  14  00000  00  0000  000</t>
  </si>
  <si>
    <t>ДОХОДЫ ОТ ПРОДАЖИ МАТЕРИАЛЬНЫХ И НЕМАТЕРИАЛЬНЫХ АКТИВОВ</t>
  </si>
  <si>
    <t>1  14  02000  00  0000  000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</si>
  <si>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</si>
  <si>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1  14  02040  04  0000  410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</si>
  <si>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</si>
  <si>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1  14  02000  00  0000  410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</si>
  <si>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</si>
  <si>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1  14  06000  00  0000  430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</si>
  <si>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 и автономных учреждений)</t>
  </si>
  <si>
    <t>1  14  06010  00  0000  430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</si>
  <si>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</si>
  <si>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1  14  06012  04  0000  430</t>
  </si>
  <si>
    <t xml:space="preserve"> Доходы    от    продажи    земельных    участков,                              государственная  собственность  на   которые   не    разграничена и  которые  расположены  в границах городских округов</t>
  </si>
  <si>
    <t>1  14  06024  04  0000  430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</si>
  <si>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</si>
  <si>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1  15  00000  00  0000  000</t>
  </si>
  <si>
    <t>АДМИНИСТРАТИВНЫЕ ПЛАТЕЖИ И СБОРЫ</t>
  </si>
  <si>
    <t>1  15  02000  00  0000  140</t>
  </si>
  <si>
    <t>Платежи, взимаемые государственными и муниципальными органами (организациями) за выполнение определенных функций</t>
  </si>
  <si>
    <t>1  15  02040  04  0000  140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</si>
  <si>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</si>
  <si>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1  16  00000  00  0000  000</t>
  </si>
  <si>
    <t>ШТРАФЫ, САНКЦИИ, ВОЗМЕЩЕНИЕ УЩЕРБА</t>
  </si>
  <si>
    <t>1  16  03010  01  0000  140</t>
  </si>
  <si>
    <t xml:space="preserve"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 </t>
  </si>
  <si>
    <t>1  16  03030  01  0000  140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</si>
  <si>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</si>
  <si>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1  16  06000  01  0000  140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</si>
  <si>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</si>
  <si>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1  16  08000  01  0000  140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</si>
  <si>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</si>
  <si>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1  16  18000  00  0000  140</t>
  </si>
  <si>
    <t>Денежные взыскания (штрафы) за нарушение бюджетного законодательства Российской Федерации</t>
  </si>
  <si>
    <t>1  16  18040  04  0000  140</t>
  </si>
  <si>
    <t>Денежные взыскания (штрафы) за нарушение бюджетного законодательства (в части бюджетов городских округов)</t>
  </si>
  <si>
    <t>1  16  21000  00  0000  140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</si>
  <si>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</si>
  <si>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1  16  21040  04  0000  140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</si>
  <si>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</si>
  <si>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1  16  25060  01  0000  140</t>
  </si>
  <si>
    <t>Денежные взыскания (штрафы) за нарушение земельного законодательства</t>
  </si>
  <si>
    <t>1  16  28000  01  0000  140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</si>
  <si>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</si>
  <si>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1  16  30000  01  0000  140</t>
  </si>
  <si>
    <t>Денежные взыскания (штрафы) за правонарушения в области дорожного движения</t>
  </si>
  <si>
    <t>1  16  30030  01  0000  140</t>
  </si>
  <si>
    <t>Прочие денежные взыскания (штрафы) за  правонарушения в области дорожного движения</t>
  </si>
  <si>
    <t>1  16  32000  04  0000  140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</si>
  <si>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</si>
  <si>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1  16  33000  00  0000  140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</si>
  <si>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</si>
  <si>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1  16  43000  01  0000  140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</si>
  <si>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</si>
  <si>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1  16  90000  00  0000  140</t>
  </si>
  <si>
    <t>Прочие поступления от денежных взысканий (штрафов) и иных сумм в возмещение ущерба</t>
  </si>
  <si>
    <t>1  16  90040  04  0000  140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</si>
  <si>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</si>
  <si>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1  17  00000  00  0000  000</t>
  </si>
  <si>
    <t>ПРОЧИЕ НЕНАЛОГОВЫЕ ДОХОДЫ</t>
  </si>
  <si>
    <t>1  17  01040  04  0000  180</t>
  </si>
  <si>
    <t>Невыясненные поступления, зачисляемые в бюджеты городских округов</t>
  </si>
  <si>
    <t>2  00  00000  00  0000  000</t>
  </si>
  <si>
    <t>БЕЗВОЗМЕЗДНЫЕ ПОСТУПЛЕНИЯ</t>
  </si>
  <si>
    <t>2  02  00000  00  0000  000</t>
  </si>
  <si>
    <t>БЕЗВОЗМЕЗДНЫЕ ПОСТУПЛЕНИЯ ОТ ДРУГИХ БЮДЖЕТОВ БЮДЖЕТНОЙ СИСТЕМЫ РОССИЙСКОЙ ФЕДЕРАЦИИ</t>
  </si>
  <si>
    <t>Субсидии  бюджетам бюджетной системы Российской Федерации</t>
  </si>
  <si>
    <t>Субвенции бюджетам бюджетной системы Российской Федерации</t>
  </si>
  <si>
    <t>2  02  03001  00  0000  151</t>
  </si>
  <si>
    <t>Субвенции бюджетам на оплату жилищно-коммунальных услуг отдельным категориям граждан</t>
  </si>
  <si>
    <t>2  02  03001  04  0000  151</t>
  </si>
  <si>
    <t>Субвенции бюджетам городских округов на оплату жилищно-коммунальных услуг отдельным категориям граждан</t>
  </si>
  <si>
    <t>2  02  03003  00  0000  151</t>
  </si>
  <si>
    <t>Субвенции бюджетам на государственную регистрацию актов гражданского состояния</t>
  </si>
  <si>
    <t>2  02  03003  04  0000  151</t>
  </si>
  <si>
    <t>Субвенции бюджетам городских округов на государственную регистрацию актов гражданского состояния</t>
  </si>
  <si>
    <t>2  02  03013  00  0000  151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</si>
  <si>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</si>
  <si>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2  02  03013  04  0000  151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</si>
  <si>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</si>
  <si>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2  02  03021  00  0000  151</t>
  </si>
  <si>
    <t>Субвенции бюджетам муниципальных образований на ежемесячное денежное вознаграждение за классное руководство</t>
  </si>
  <si>
    <t>2  02  03021  04  0000  151</t>
  </si>
  <si>
    <t>Субвенции бюджетам городских округов на  ежемесячное денежное вознаграждение за классное руководство</t>
  </si>
  <si>
    <t>2  02  03027  00  0000  151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</si>
  <si>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</si>
  <si>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Иные межбюджетные трансферты</t>
  </si>
  <si>
    <t>ПРОЧИЕ БЕЗВОЗМЕЗДНЫЕ ПОСТУПЛЕНИЯ</t>
  </si>
  <si>
    <t>Прочие безвозмездные поступления в бюджеты городских округов</t>
  </si>
  <si>
    <t>2  19  00000  00  0000  000</t>
  </si>
  <si>
    <t>ВОЗВРАТ ОСТАТКОВ СУБСИДИЙ, СУБВЕНЦИЙ И ИНЫХ МЕЖБЮДЖЕТНЫХ ТРАНСФЕРТОВ, ИМЕЮЩИХ ЦЕЛЕВОЕ НАЗНАЧЕНИЕ, ПРОШЛЫХ ЛЕТ</t>
  </si>
  <si>
    <t>2  19  04000  04  0000  151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</si>
  <si>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</si>
  <si>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продажи квартир</t>
  </si>
  <si>
    <t>1  14  01000  00  0000  410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</si>
  <si>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</si>
  <si>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1  11  05012  00  0000  120</t>
  </si>
  <si>
    <t>1  09  00000  00  0000  000</t>
  </si>
  <si>
    <t>ЗАДОЛЖЕННОСТЬ И ПЕРЕРАСЧЕТЫ ПО ОТМЕНЕННЫМ НАЛОГАМ, СБОРАМ И ИНЫМ ОБЯЗАТЕЛЬНЫМ ПЛАТЕЖАМ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</si>
  <si>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</si>
  <si>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Темп роста (снижения) (%)</t>
  </si>
  <si>
    <t>Пояснение</t>
  </si>
  <si>
    <t>В связи с увеличением норматива отчислений с 15,5 до 30 процентов в бюджет города Курчатова , уплатой налога субподрядными организациями  на строительстве  Курской АЭС-2 и ростом фонда оплаты труда</t>
  </si>
  <si>
    <t>поступление доходов зависит от реализации подакцизных товаров   на территории РФ</t>
  </si>
  <si>
    <t>увеличение количества налогоплательщиков</t>
  </si>
  <si>
    <t>рост объемов сельхозпродукции</t>
  </si>
  <si>
    <t>передача земель АО "Концерн Росэнергоатом" в муниципальную собственность</t>
  </si>
  <si>
    <t>уменьшение количества обращений граждан в суды общей юрисдикции</t>
  </si>
  <si>
    <t>1  08  07150  01  0000  110</t>
  </si>
  <si>
    <t>Государственная пошлина за выдачу разрешения на установку рекламной конструкции</t>
  </si>
  <si>
    <t>не было обращений граждан за выдачей разрешения на установку рекламной конструкции</t>
  </si>
  <si>
    <t>взыскана задолженность прошлых лет</t>
  </si>
  <si>
    <t>в связи с  уменьшение количества заключенных договоров аренды</t>
  </si>
  <si>
    <t>в связи с  увеличением количества заключенных договоров аренды</t>
  </si>
  <si>
    <t>в связи с уменьшением количества договоров,на аренду муниципального имущества</t>
  </si>
  <si>
    <t>в связи с увеличением количества договоров от сдачи в аренду имущества, составляющего муниципальную  казну</t>
  </si>
  <si>
    <t>срок уплаты   части прибыли государственных и муниципальных унитарных предприятий, остающейся после уплаты налогов и обязательных платежей установлен до 01 июля</t>
  </si>
  <si>
    <t>в связи с взысканием недоимки прошлых лет за  найм жилья в 2019 году</t>
  </si>
  <si>
    <t>уплата авансовых платежей</t>
  </si>
  <si>
    <t>в связи с возвратом дебиторской задолженности  прошлых лет в меньшем объеме в 2019 году</t>
  </si>
  <si>
    <t xml:space="preserve"> продажа в 1 квартале 2019 года зданий  «Центр досуга «Прометей»,   «Медвытрезвитель» и «Цех по ремонту трансформаторов» и     земельных участков под данными объектами</t>
  </si>
  <si>
    <t xml:space="preserve">  продажа в 2019 году    земельных    участков,                              государственная  собственность  на   которые   не    разграничена и  которые  расположены  в границах городских округов</t>
  </si>
  <si>
    <t xml:space="preserve"> продажа в 1 квартале 2019 года    земельных участков под зданиями  «Центр досуга «Прометей»,   «Медвытрезвитель» и «Цех по ремонту трансформаторов» и  другими </t>
  </si>
  <si>
    <t>в связи с уплатой в 1 квартале 2019 года  недоимки по заключенным договорам  на установку рекламных конструкций</t>
  </si>
  <si>
    <t>в связи с изменением порядка зачисления штрафов</t>
  </si>
  <si>
    <t>2  02  01000  00  0000  151</t>
  </si>
  <si>
    <t>Дотации бюджетам бюджетной системы Российской Федерации</t>
  </si>
  <si>
    <t>2  02  02000  00  0000  150</t>
  </si>
  <si>
    <t>2  02  03000  00  0000  150</t>
  </si>
  <si>
    <t>увеличение объема  выделяемых субвенций</t>
  </si>
  <si>
    <t>2  02  04000  00  0000  150</t>
  </si>
  <si>
    <t>2  07  00000  00  0000  150</t>
  </si>
  <si>
    <t>увеличение объемов благотворительной помощи</t>
  </si>
  <si>
    <t>2  18  00000  04  0000  000</t>
  </si>
  <si>
    <t>Кассовое исполнение на 01.07.2022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</si>
  <si>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</si>
  <si>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</si>
  <si>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1 11 09080 04 0000 120</t>
  </si>
  <si>
    <t>Инициативные платежи</t>
  </si>
  <si>
    <t>1  17  15020  04  0000  180</t>
  </si>
  <si>
    <t xml:space="preserve">об исполнении   бюджета города Курчатова по доходам за 1 полугодие  2023 г. в сравнении с 1 полугодием 2022 г. </t>
  </si>
  <si>
    <t>Кассовое исполнение на 01.07.2023</t>
  </si>
  <si>
    <t>Отклонение исп.1 полуг. 2023 г. от исп. 1 полуг. 2022 г.</t>
  </si>
  <si>
    <t>2  08  00000  00  0000  150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</si>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</sst>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##\ ###\ ###\ ###\ ##0.00"/>
    <numFmt numFmtId="169" formatCode="#,##0.0"/>
  </numFmts>
  <fonts count="41" x14ac:knownFonts="1">
    <font>
      <sz val="8"/>
      <color rgb="FF000000"/>
      <name val="Arial Cyr"/>
      <family val="2"/>
      <charset val="204"/>
    </font>
    <font>
      <sz val="10"/>
      <color rgb="FF000000"/>
      <name val="Arial Cyr"/>
      <family val="2"/>
      <charset val="204"/>
    </font>
    <font>
      <b/>
      <sz val="8"/>
      <color rgb="FF00000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u/>
      <sz val="6"/>
      <color rgb="FF0000FF"/>
      <name val="Arial Cyr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8"/>
      <color rgb="FF003366"/>
      <name val="Cambria"/>
      <family val="1"/>
      <charset val="204"/>
    </font>
    <font>
      <sz val="11"/>
      <color rgb="FF993300"/>
      <name val="Calibri"/>
      <family val="2"/>
      <charset val="204"/>
    </font>
    <font>
      <u/>
      <sz val="6"/>
      <color rgb="FF7F007F"/>
      <name val="Arial Cyr"/>
      <family val="2"/>
      <charset val="204"/>
    </font>
    <font>
      <sz val="11"/>
      <color rgb="FF7F007F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7F00"/>
      <name val="Calibri"/>
      <family val="2"/>
      <charset val="204"/>
    </font>
    <font>
      <sz val="8"/>
      <color rgb="FF000000"/>
      <name val="Arial Cyr"/>
      <family val="2"/>
      <charset val="204"/>
    </font>
    <font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Arial Cyr"/>
      <family val="2"/>
      <charset val="204"/>
    </font>
    <font>
      <i/>
      <sz val="12"/>
      <color rgb="FF000000"/>
      <name val="Arial Cyr"/>
      <family val="2"/>
      <charset val="204"/>
    </font>
    <font>
      <sz val="11"/>
      <color rgb="FF000000"/>
      <name val="Arial Cyr"/>
      <family val="2"/>
      <charset val="204"/>
    </font>
    <font>
      <i/>
      <sz val="9"/>
      <color rgb="FF000000"/>
      <name val="Arial Cyr"/>
      <family val="2"/>
      <charset val="204"/>
    </font>
    <font>
      <sz val="12"/>
      <color rgb="FF000000"/>
      <name val="Arial Cyr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rgb="FFCCCC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00FF00"/>
        <bgColor rgb="FFFFFFFF"/>
      </patternFill>
    </fill>
    <fill>
      <patternFill patternType="solid">
        <fgColor rgb="FFFFCC00"/>
        <bgColor rgb="FFFFFFFF"/>
      </patternFill>
    </fill>
    <fill>
      <patternFill patternType="solid">
        <fgColor rgb="FF0066CC"/>
        <bgColor rgb="FFFFFFFF"/>
      </patternFill>
    </fill>
    <fill>
      <patternFill patternType="solid">
        <fgColor rgb="FF7F007F"/>
        <bgColor rgb="FFFFFFFF"/>
      </patternFill>
    </fill>
    <fill>
      <patternFill patternType="solid">
        <fgColor rgb="FF33CCCC"/>
        <bgColor rgb="FFFFFFFF"/>
      </patternFill>
    </fill>
    <fill>
      <patternFill patternType="solid">
        <fgColor rgb="FFFF9900"/>
        <bgColor rgb="FFFFFFFF"/>
      </patternFill>
    </fill>
    <fill>
      <patternFill patternType="solid">
        <fgColor rgb="FF333399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FF6600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999999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CC"/>
        <bgColor rgb="FFFFFFFF"/>
      </patternFill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99CC"/>
        <bgColor rgb="FFFFFFFF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9">
    <xf numFmtId="0" fontId="0" fillId="0" borderId="0"/>
    <xf numFmtId="0" fontId="7" fillId="2" borderId="1" applyNumberFormat="0" applyBorder="0" applyAlignment="0" applyProtection="0"/>
    <xf numFmtId="0" fontId="7" fillId="3" borderId="2" applyNumberFormat="0" applyBorder="0" applyAlignment="0" applyProtection="0"/>
    <xf numFmtId="0" fontId="7" fillId="4" borderId="3" applyNumberFormat="0" applyBorder="0" applyAlignment="0" applyProtection="0"/>
    <xf numFmtId="0" fontId="7" fillId="3" borderId="2" applyNumberFormat="0" applyBorder="0" applyAlignment="0" applyProtection="0"/>
    <xf numFmtId="0" fontId="7" fillId="5" borderId="4" applyNumberFormat="0" applyBorder="0" applyAlignment="0" applyProtection="0"/>
    <xf numFmtId="0" fontId="7" fillId="6" borderId="5" applyNumberFormat="0" applyBorder="0" applyAlignment="0" applyProtection="0"/>
    <xf numFmtId="0" fontId="7" fillId="7" borderId="6" applyNumberFormat="0" applyBorder="0" applyAlignment="0" applyProtection="0"/>
    <xf numFmtId="0" fontId="7" fillId="8" borderId="7" applyNumberFormat="0" applyBorder="0" applyAlignment="0" applyProtection="0"/>
    <xf numFmtId="0" fontId="7" fillId="9" borderId="8" applyNumberFormat="0" applyBorder="0" applyAlignment="0" applyProtection="0"/>
    <xf numFmtId="0" fontId="7" fillId="3" borderId="2" applyNumberFormat="0" applyBorder="0" applyAlignment="0" applyProtection="0"/>
    <xf numFmtId="0" fontId="7" fillId="7" borderId="6" applyNumberFormat="0" applyBorder="0" applyAlignment="0" applyProtection="0"/>
    <xf numFmtId="0" fontId="7" fillId="10" borderId="9" applyNumberFormat="0" applyBorder="0" applyAlignment="0" applyProtection="0"/>
    <xf numFmtId="0" fontId="8" fillId="11" borderId="10" applyNumberFormat="0" applyBorder="0" applyAlignment="0" applyProtection="0"/>
    <xf numFmtId="0" fontId="8" fillId="8" borderId="7" applyNumberFormat="0" applyBorder="0" applyAlignment="0" applyProtection="0"/>
    <xf numFmtId="0" fontId="8" fillId="9" borderId="8" applyNumberFormat="0" applyBorder="0" applyAlignment="0" applyProtection="0"/>
    <xf numFmtId="0" fontId="8" fillId="12" borderId="11" applyNumberFormat="0" applyBorder="0" applyAlignment="0" applyProtection="0"/>
    <xf numFmtId="0" fontId="8" fillId="13" borderId="12" applyNumberFormat="0" applyBorder="0" applyAlignment="0" applyProtection="0"/>
    <xf numFmtId="0" fontId="8" fillId="14" borderId="13" applyNumberFormat="0" applyBorder="0" applyAlignment="0" applyProtection="0"/>
    <xf numFmtId="0" fontId="8" fillId="15" borderId="14" applyNumberFormat="0" applyBorder="0" applyAlignment="0" applyProtection="0"/>
    <xf numFmtId="0" fontId="8" fillId="16" borderId="15" applyNumberFormat="0" applyBorder="0" applyAlignment="0" applyProtection="0"/>
    <xf numFmtId="0" fontId="8" fillId="17" borderId="16" applyNumberFormat="0" applyBorder="0" applyAlignment="0" applyProtection="0"/>
    <xf numFmtId="0" fontId="8" fillId="12" borderId="11" applyNumberFormat="0" applyBorder="0" applyAlignment="0" applyProtection="0"/>
    <xf numFmtId="0" fontId="8" fillId="13" borderId="12" applyNumberFormat="0" applyBorder="0" applyAlignment="0" applyProtection="0"/>
    <xf numFmtId="0" fontId="8" fillId="18" borderId="17" applyNumberFormat="0" applyBorder="0" applyAlignment="0" applyProtection="0"/>
    <xf numFmtId="0" fontId="9" fillId="19" borderId="18" applyNumberFormat="0" applyAlignment="0" applyProtection="0"/>
    <xf numFmtId="0" fontId="10" fillId="20" borderId="19" applyNumberFormat="0" applyAlignment="0" applyProtection="0"/>
    <xf numFmtId="0" fontId="11" fillId="21" borderId="20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22" borderId="21" applyNumberFormat="0" applyFill="0" applyAlignment="0" applyProtection="0"/>
    <xf numFmtId="0" fontId="14" fillId="23" borderId="22" applyNumberFormat="0" applyFill="0" applyAlignment="0" applyProtection="0"/>
    <xf numFmtId="0" fontId="15" fillId="24" borderId="23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24" applyNumberFormat="0" applyFill="0" applyAlignment="0" applyProtection="0"/>
    <xf numFmtId="0" fontId="17" fillId="26" borderId="25" applyNumberFormat="0" applyAlignment="0" applyProtection="0"/>
    <xf numFmtId="0" fontId="18" fillId="0" borderId="0" applyNumberFormat="0" applyFill="0" applyBorder="0" applyAlignment="0" applyProtection="0"/>
    <xf numFmtId="0" fontId="19" fillId="27" borderId="26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3" borderId="2" applyNumberFormat="0" applyBorder="0" applyAlignment="0" applyProtection="0"/>
    <xf numFmtId="0" fontId="22" fillId="0" borderId="0" applyNumberFormat="0" applyFill="0" applyBorder="0" applyAlignment="0" applyProtection="0"/>
    <xf numFmtId="0" fontId="26" fillId="28" borderId="27" applyNumberFormat="0" applyFont="0" applyAlignment="0" applyProtection="0"/>
    <xf numFmtId="9" fontId="1" fillId="0" borderId="0" applyFont="0" applyFill="0" applyBorder="0" applyAlignment="0" applyProtection="0"/>
    <xf numFmtId="0" fontId="23" fillId="29" borderId="28" applyNumberFormat="0" applyFill="0" applyAlignment="0" applyProtection="0"/>
    <xf numFmtId="0" fontId="24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4" borderId="3" applyNumberFormat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31" borderId="31" xfId="0" applyFill="1" applyBorder="1"/>
    <xf numFmtId="0" fontId="3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4" fontId="28" fillId="0" borderId="0" xfId="0" applyNumberFormat="1" applyFont="1" applyAlignment="1">
      <alignment vertical="center"/>
    </xf>
    <xf numFmtId="0" fontId="3" fillId="0" borderId="29" xfId="0" applyFont="1" applyBorder="1" applyAlignment="1">
      <alignment horizontal="center" vertical="center" wrapText="1"/>
    </xf>
    <xf numFmtId="49" fontId="31" fillId="0" borderId="29" xfId="0" applyNumberFormat="1" applyFont="1" applyBorder="1" applyAlignment="1">
      <alignment vertical="center" wrapText="1"/>
    </xf>
    <xf numFmtId="0" fontId="6" fillId="0" borderId="29" xfId="0" applyFont="1" applyBorder="1" applyAlignment="1">
      <alignment vertical="center"/>
    </xf>
    <xf numFmtId="4" fontId="32" fillId="0" borderId="29" xfId="0" applyNumberFormat="1" applyFont="1" applyBorder="1" applyAlignment="1">
      <alignment vertical="center"/>
    </xf>
    <xf numFmtId="4" fontId="27" fillId="0" borderId="29" xfId="0" applyNumberFormat="1" applyFont="1" applyBorder="1" applyAlignment="1">
      <alignment vertical="center"/>
    </xf>
    <xf numFmtId="0" fontId="27" fillId="0" borderId="29" xfId="0" applyFont="1" applyBorder="1" applyAlignment="1">
      <alignment vertical="center" wrapText="1"/>
    </xf>
    <xf numFmtId="0" fontId="32" fillId="0" borderId="29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3" fillId="0" borderId="29" xfId="0" applyFont="1" applyBorder="1" applyAlignment="1">
      <alignment vertical="center" wrapText="1"/>
    </xf>
    <xf numFmtId="0" fontId="30" fillId="0" borderId="29" xfId="0" applyFont="1" applyBorder="1" applyAlignment="1">
      <alignment vertical="center" wrapText="1"/>
    </xf>
    <xf numFmtId="4" fontId="5" fillId="0" borderId="29" xfId="0" applyNumberFormat="1" applyFont="1" applyBorder="1" applyAlignment="1">
      <alignment vertical="center"/>
    </xf>
    <xf numFmtId="168" fontId="6" fillId="0" borderId="29" xfId="0" applyNumberFormat="1" applyFont="1" applyBorder="1" applyAlignment="1">
      <alignment vertical="center"/>
    </xf>
    <xf numFmtId="0" fontId="31" fillId="0" borderId="29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justify" vertical="center" wrapText="1"/>
    </xf>
    <xf numFmtId="168" fontId="27" fillId="0" borderId="29" xfId="0" applyNumberFormat="1" applyFont="1" applyBorder="1" applyAlignment="1">
      <alignment vertical="center"/>
    </xf>
    <xf numFmtId="168" fontId="5" fillId="0" borderId="29" xfId="0" applyNumberFormat="1" applyFont="1" applyBorder="1" applyAlignment="1">
      <alignment vertical="center"/>
    </xf>
    <xf numFmtId="0" fontId="31" fillId="0" borderId="29" xfId="0" applyFont="1" applyBorder="1" applyAlignment="1">
      <alignment vertical="center" wrapText="1"/>
    </xf>
    <xf numFmtId="4" fontId="6" fillId="0" borderId="29" xfId="0" applyNumberFormat="1" applyFont="1" applyBorder="1" applyAlignment="1">
      <alignment vertical="center"/>
    </xf>
    <xf numFmtId="49" fontId="33" fillId="0" borderId="29" xfId="0" applyNumberFormat="1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168" fontId="32" fillId="0" borderId="29" xfId="0" applyNumberFormat="1" applyFont="1" applyBorder="1" applyAlignment="1">
      <alignment vertical="center"/>
    </xf>
    <xf numFmtId="0" fontId="35" fillId="0" borderId="29" xfId="0" applyFont="1" applyBorder="1" applyAlignment="1">
      <alignment vertical="center" wrapText="1"/>
    </xf>
    <xf numFmtId="49" fontId="35" fillId="0" borderId="29" xfId="0" applyNumberFormat="1" applyFont="1" applyBorder="1" applyAlignment="1">
      <alignment vertical="center" wrapText="1"/>
    </xf>
    <xf numFmtId="49" fontId="29" fillId="0" borderId="29" xfId="0" applyNumberFormat="1" applyFont="1" applyBorder="1" applyAlignment="1">
      <alignment horizontal="center" vertical="center" wrapText="1"/>
    </xf>
    <xf numFmtId="0" fontId="30" fillId="0" borderId="29" xfId="0" applyFont="1" applyBorder="1" applyAlignment="1">
      <alignment wrapText="1"/>
    </xf>
    <xf numFmtId="0" fontId="4" fillId="30" borderId="31" xfId="0" applyFont="1" applyFill="1" applyBorder="1" applyAlignment="1">
      <alignment horizontal="right" vertical="center" wrapText="1"/>
    </xf>
    <xf numFmtId="0" fontId="34" fillId="0" borderId="29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wrapText="1"/>
    </xf>
    <xf numFmtId="0" fontId="36" fillId="0" borderId="29" xfId="0" applyFont="1" applyBorder="1" applyAlignment="1">
      <alignment horizontal="center"/>
    </xf>
    <xf numFmtId="169" fontId="37" fillId="0" borderId="29" xfId="0" applyNumberFormat="1" applyFont="1" applyBorder="1"/>
    <xf numFmtId="0" fontId="38" fillId="0" borderId="29" xfId="0" applyFont="1" applyBorder="1"/>
    <xf numFmtId="0" fontId="38" fillId="0" borderId="29" xfId="0" applyFont="1" applyBorder="1" applyAlignment="1">
      <alignment wrapText="1"/>
    </xf>
    <xf numFmtId="168" fontId="5" fillId="0" borderId="32" xfId="0" applyNumberFormat="1" applyFont="1" applyBorder="1" applyAlignment="1">
      <alignment vertical="center"/>
    </xf>
    <xf numFmtId="4" fontId="27" fillId="0" borderId="32" xfId="0" applyNumberFormat="1" applyFont="1" applyBorder="1" applyAlignment="1">
      <alignment vertical="center"/>
    </xf>
    <xf numFmtId="168" fontId="27" fillId="0" borderId="32" xfId="0" applyNumberFormat="1" applyFont="1" applyBorder="1" applyAlignment="1">
      <alignment vertical="center"/>
    </xf>
    <xf numFmtId="169" fontId="39" fillId="0" borderId="29" xfId="0" applyNumberFormat="1" applyFont="1" applyBorder="1"/>
    <xf numFmtId="4" fontId="38" fillId="0" borderId="29" xfId="0" applyNumberFormat="1" applyFont="1" applyBorder="1" applyAlignment="1">
      <alignment wrapText="1"/>
    </xf>
    <xf numFmtId="169" fontId="37" fillId="0" borderId="30" xfId="0" applyNumberFormat="1" applyFont="1" applyBorder="1"/>
    <xf numFmtId="0" fontId="38" fillId="0" borderId="30" xfId="0" applyFont="1" applyBorder="1" applyAlignment="1">
      <alignment wrapText="1"/>
    </xf>
    <xf numFmtId="169" fontId="37" fillId="0" borderId="33" xfId="0" applyNumberFormat="1" applyFont="1" applyBorder="1"/>
    <xf numFmtId="0" fontId="27" fillId="0" borderId="33" xfId="0" applyFont="1" applyBorder="1" applyAlignment="1">
      <alignment wrapText="1"/>
    </xf>
    <xf numFmtId="169" fontId="37" fillId="0" borderId="34" xfId="0" applyNumberFormat="1" applyFont="1" applyBorder="1"/>
    <xf numFmtId="0" fontId="38" fillId="0" borderId="34" xfId="0" applyFont="1" applyBorder="1" applyAlignment="1">
      <alignment wrapText="1"/>
    </xf>
    <xf numFmtId="169" fontId="37" fillId="0" borderId="32" xfId="0" applyNumberFormat="1" applyFont="1" applyBorder="1"/>
    <xf numFmtId="0" fontId="30" fillId="0" borderId="33" xfId="0" applyFont="1" applyBorder="1" applyAlignment="1">
      <alignment wrapText="1"/>
    </xf>
    <xf numFmtId="0" fontId="27" fillId="0" borderId="0" xfId="0" applyFont="1" applyAlignment="1">
      <alignment horizontal="justify"/>
    </xf>
    <xf numFmtId="0" fontId="38" fillId="0" borderId="33" xfId="0" applyFont="1" applyBorder="1" applyAlignment="1">
      <alignment wrapText="1"/>
    </xf>
    <xf numFmtId="0" fontId="0" fillId="0" borderId="33" xfId="0" applyBorder="1"/>
    <xf numFmtId="169" fontId="40" fillId="0" borderId="29" xfId="0" applyNumberFormat="1" applyFont="1" applyBorder="1"/>
    <xf numFmtId="0" fontId="31" fillId="0" borderId="29" xfId="0" applyFont="1" applyBorder="1" applyAlignment="1">
      <alignment wrapText="1"/>
    </xf>
    <xf numFmtId="49" fontId="31" fillId="0" borderId="32" xfId="0" applyNumberFormat="1" applyFont="1" applyBorder="1" applyAlignment="1">
      <alignment vertical="center" wrapText="1"/>
    </xf>
    <xf numFmtId="168" fontId="27" fillId="0" borderId="35" xfId="0" applyNumberFormat="1" applyFont="1" applyBorder="1" applyAlignment="1">
      <alignment vertical="center"/>
    </xf>
    <xf numFmtId="4" fontId="27" fillId="0" borderId="35" xfId="0" applyNumberFormat="1" applyFont="1" applyBorder="1" applyAlignment="1">
      <alignment vertical="center"/>
    </xf>
    <xf numFmtId="168" fontId="32" fillId="0" borderId="35" xfId="0" applyNumberFormat="1" applyFont="1" applyBorder="1" applyAlignment="1">
      <alignment vertical="center"/>
    </xf>
    <xf numFmtId="168" fontId="5" fillId="0" borderId="35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/>
    </xf>
    <xf numFmtId="4" fontId="32" fillId="0" borderId="35" xfId="0" applyNumberFormat="1" applyFont="1" applyBorder="1" applyAlignment="1">
      <alignment vertical="center"/>
    </xf>
    <xf numFmtId="0" fontId="3" fillId="0" borderId="33" xfId="0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49" fontId="33" fillId="0" borderId="32" xfId="0" applyNumberFormat="1" applyFont="1" applyBorder="1" applyAlignment="1">
      <alignment vertical="center" wrapText="1"/>
    </xf>
    <xf numFmtId="168" fontId="6" fillId="0" borderId="35" xfId="0" applyNumberFormat="1" applyFont="1" applyBorder="1" applyAlignment="1">
      <alignment vertical="center"/>
    </xf>
    <xf numFmtId="0" fontId="30" fillId="0" borderId="33" xfId="0" applyFont="1" applyBorder="1" applyAlignment="1">
      <alignment vertical="center" wrapText="1"/>
    </xf>
    <xf numFmtId="0" fontId="32" fillId="0" borderId="33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49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/>
    <cellStyle name="Вывод" xfId="26" builtinId="21" customBuiltin="1"/>
    <cellStyle name="Вычисление" xfId="27" builtinId="22" customBuiltin="1"/>
    <cellStyle name="Гиперссылка" xfId="28" builtinId="8" customBuiltin="1"/>
    <cellStyle name="Денежный" xfId="29" builtinId="4" customBuiltin="1"/>
    <cellStyle name="Денежный [0]" xfId="30" builtinId="7" customBuiltin="1"/>
    <cellStyle name="Заголовок 1" xfId="31" builtinId="16" customBuiltin="1"/>
    <cellStyle name="Заголовок 2" xfId="32" builtinId="17" customBuiltin="1"/>
    <cellStyle name="Заголовок 3" xfId="33" builtinId="18" customBuiltin="1"/>
    <cellStyle name="Заголовок 4" xfId="34" builtinId="19" customBuiltin="1"/>
    <cellStyle name="Итог" xfId="35"/>
    <cellStyle name="Контрольная ячейка" xfId="36" builtinId="23" customBuiltin="1"/>
    <cellStyle name="Название" xfId="37" builtinId="15" customBuiltin="1"/>
    <cellStyle name="Нейтральный" xfId="38" builtinId="28" customBuiltin="1"/>
    <cellStyle name="Обычный" xfId="0" builtinId="0" customBuiltin="1"/>
    <cellStyle name="Открывавшаяся гиперссылка" xfId="39" builtinId="9" customBuiltin="1"/>
    <cellStyle name="Плохой" xfId="40" builtinId="27" customBuiltin="1"/>
    <cellStyle name="Пояснение" xfId="41" builtinId="53" customBuiltin="1"/>
    <cellStyle name="Примечание" xfId="42" builtinId="10" customBuiltin="1"/>
    <cellStyle name="Процентный" xfId="43" builtinId="5" customBuiltin="1"/>
    <cellStyle name="Связанная ячейка" xfId="44" builtinId="24" customBuiltin="1"/>
    <cellStyle name="Текст предупреждения" xfId="45" builtinId="11" customBuiltin="1"/>
    <cellStyle name="Финансовый" xfId="46" builtinId="3" customBuiltin="1"/>
    <cellStyle name="Финансовый [0]" xfId="47" builtinId="6" customBuiltin="1"/>
    <cellStyle name="Хороший" xfId="48" builtinId="26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556024629" count="1">
        <pm:charStyle name="Обычный" fontId="1" Id="1"/>
      </pm:charStyles>
      <pm:colors xmlns:pm="smNativeData" id="1556024629" count="28">
        <pm:color name="Сине-фиолетовый" rgb="9999FF"/>
        <pm:color name="Вишневый" rgb="993366"/>
        <pm:color name="Слоновая кость" rgb="FFFFCC"/>
        <pm:color name="Светло-голубой" rgb="CCFFFF"/>
        <pm:color name="Темно-фиолетовый" rgb="660066"/>
        <pm:color name="Коралловый" rgb="FF8080"/>
        <pm:color name="Васильковый" rgb="0066CC"/>
        <pm:color name="Пастельный голубой" rgb="CCCCFF"/>
        <pm:color name="Темно-голубой" rgb="008080"/>
        <pm:color name="Небесно-голубой" rgb="00CCFF"/>
        <pm:color name="Светло-зеленый" rgb="CCFFCC"/>
        <pm:color name="Светло-желтый" rgb="FFFF99"/>
        <pm:color name="Бледно-голубой" rgb="99CCFF"/>
        <pm:color name="Сиреневый" rgb="FF99CC"/>
        <pm:color name="Светло-коричневый" rgb="FFCC99"/>
        <pm:color name="Светло-синий" rgb="3366FF"/>
        <pm:color name="Цвет морской волны" rgb="33CCCC"/>
        <pm:color name="Травяной" rgb="99CC00"/>
        <pm:color name="Золотой" rgb="FFCC00"/>
        <pm:color name="Ярко-оранжевый" rgb="FF9900"/>
        <pm:color name="Оранжевый" rgb="FF6600"/>
        <pm:color name="Сизый" rgb="666699"/>
        <pm:color name="Сине-зеленый" rgb="003366"/>
        <pm:color name="Изумрудный" rgb="339966"/>
        <pm:color name="Темно-зеленый 1" rgb="003300"/>
        <pm:color name="Оливковый" rgb="333300"/>
        <pm:color name="Коричневый 1" rgb="993300"/>
        <pm:color name="Синий индиго" rgb="333399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tabSelected="1" view="pageBreakPreview" topLeftCell="A21" zoomScaleNormal="60" zoomScaleSheetLayoutView="100" workbookViewId="0">
      <selection activeCell="B107" sqref="B107"/>
    </sheetView>
  </sheetViews>
  <sheetFormatPr defaultRowHeight="11.25" x14ac:dyDescent="0.2"/>
  <cols>
    <col min="1" max="1" width="14.6640625" style="5" customWidth="1"/>
    <col min="2" max="2" width="71.83203125" style="5" customWidth="1"/>
    <col min="3" max="3" width="35.83203125" style="5" customWidth="1"/>
    <col min="4" max="4" width="29.83203125" style="5" customWidth="1"/>
    <col min="5" max="5" width="31.83203125" style="5" customWidth="1"/>
    <col min="6" max="7" width="0.5" hidden="1" customWidth="1"/>
    <col min="8" max="8" width="17.6640625" hidden="1" customWidth="1"/>
    <col min="9" max="9" width="66.33203125" hidden="1" customWidth="1"/>
  </cols>
  <sheetData>
    <row r="1" spans="1:9" ht="0.6" customHeight="1" x14ac:dyDescent="0.2">
      <c r="A1" s="4"/>
      <c r="B1" s="4"/>
      <c r="C1" s="4"/>
    </row>
    <row r="2" spans="1:9" s="1" customFormat="1" ht="16.149999999999999" hidden="1" customHeight="1" x14ac:dyDescent="0.2">
      <c r="A2" s="4"/>
      <c r="B2" s="34"/>
      <c r="C2" s="34"/>
      <c r="D2" s="6"/>
      <c r="E2" s="6"/>
    </row>
    <row r="3" spans="1:9" ht="20.25" x14ac:dyDescent="0.2">
      <c r="A3" s="74" t="s">
        <v>0</v>
      </c>
      <c r="B3" s="74"/>
      <c r="C3" s="74"/>
      <c r="D3" s="74"/>
      <c r="E3" s="74"/>
    </row>
    <row r="4" spans="1:9" ht="45.75" customHeight="1" x14ac:dyDescent="0.2">
      <c r="A4" s="75" t="s">
        <v>250</v>
      </c>
      <c r="B4" s="75"/>
      <c r="C4" s="75"/>
      <c r="D4" s="75"/>
      <c r="E4" s="75"/>
    </row>
    <row r="5" spans="1:9" ht="25.9" hidden="1" customHeight="1" x14ac:dyDescent="0.2">
      <c r="A5" s="76" t="s">
        <v>1</v>
      </c>
      <c r="B5" s="76"/>
      <c r="C5" s="76"/>
      <c r="D5" s="76"/>
      <c r="E5" s="76"/>
    </row>
    <row r="6" spans="1:9" ht="30.6" customHeight="1" x14ac:dyDescent="0.2">
      <c r="A6" s="7"/>
      <c r="B6" s="3"/>
      <c r="C6" s="3"/>
      <c r="D6" s="8"/>
    </row>
    <row r="7" spans="1:9" s="36" customFormat="1" ht="69.599999999999994" customHeight="1" x14ac:dyDescent="0.25">
      <c r="A7" s="32" t="s">
        <v>2</v>
      </c>
      <c r="B7" s="9" t="s">
        <v>3</v>
      </c>
      <c r="C7" s="9" t="s">
        <v>251</v>
      </c>
      <c r="D7" s="9" t="s">
        <v>244</v>
      </c>
      <c r="E7" s="35" t="s">
        <v>252</v>
      </c>
      <c r="H7" s="37" t="s">
        <v>210</v>
      </c>
      <c r="I7" s="38" t="s">
        <v>211</v>
      </c>
    </row>
    <row r="8" spans="1:9" ht="46.9" customHeight="1" x14ac:dyDescent="0.2">
      <c r="A8" s="10" t="s">
        <v>4</v>
      </c>
      <c r="B8" s="11" t="s">
        <v>5</v>
      </c>
      <c r="C8" s="12">
        <f>C9+C103</f>
        <v>1091503874.3400002</v>
      </c>
      <c r="D8" s="12">
        <f>D9+D103</f>
        <v>867612338.63</v>
      </c>
      <c r="E8" s="13">
        <f>C8-D8</f>
        <v>223891535.71000016</v>
      </c>
      <c r="H8" s="39" t="e">
        <f>D8/#REF!*100</f>
        <v>#REF!</v>
      </c>
      <c r="I8" s="40"/>
    </row>
    <row r="9" spans="1:9" ht="42" customHeight="1" x14ac:dyDescent="0.2">
      <c r="A9" s="10" t="s">
        <v>6</v>
      </c>
      <c r="B9" s="14" t="s">
        <v>7</v>
      </c>
      <c r="C9" s="12">
        <f>C10+C41</f>
        <v>503223300.58000004</v>
      </c>
      <c r="D9" s="12">
        <f>D10+D41</f>
        <v>415954058.14999998</v>
      </c>
      <c r="E9" s="13">
        <f t="shared" ref="E9:E72" si="0">C9-D9</f>
        <v>87269242.430000067</v>
      </c>
      <c r="H9" s="39" t="e">
        <f>D9/#REF!*100</f>
        <v>#REF!</v>
      </c>
      <c r="I9" s="41"/>
    </row>
    <row r="10" spans="1:9" ht="24.75" customHeight="1" x14ac:dyDescent="0.2">
      <c r="A10" s="10"/>
      <c r="B10" s="15" t="s">
        <v>8</v>
      </c>
      <c r="C10" s="12">
        <f>C11+C17+C19+C28+C36+C40</f>
        <v>478004073.96000004</v>
      </c>
      <c r="D10" s="12">
        <f>D11+D17+D19+D28+D36+D40</f>
        <v>382745468.91999996</v>
      </c>
      <c r="E10" s="13">
        <f t="shared" si="0"/>
        <v>95258605.040000081</v>
      </c>
      <c r="H10" s="39" t="e">
        <f>D10/#REF!*100</f>
        <v>#REF!</v>
      </c>
      <c r="I10" s="41"/>
    </row>
    <row r="11" spans="1:9" ht="37.15" customHeight="1" x14ac:dyDescent="0.2">
      <c r="A11" s="10" t="s">
        <v>9</v>
      </c>
      <c r="B11" s="16" t="s">
        <v>10</v>
      </c>
      <c r="C11" s="12">
        <f>C12</f>
        <v>451248260.50999999</v>
      </c>
      <c r="D11" s="12">
        <f>D12</f>
        <v>357714954.51999998</v>
      </c>
      <c r="E11" s="13">
        <f t="shared" si="0"/>
        <v>93533305.99000001</v>
      </c>
      <c r="F11" s="2"/>
      <c r="G11" s="2"/>
      <c r="H11" s="39" t="e">
        <f>D11/#REF!*100</f>
        <v>#REF!</v>
      </c>
      <c r="I11" s="41"/>
    </row>
    <row r="12" spans="1:9" ht="48" customHeight="1" x14ac:dyDescent="0.2">
      <c r="A12" s="10" t="s">
        <v>11</v>
      </c>
      <c r="B12" s="17" t="s">
        <v>12</v>
      </c>
      <c r="C12" s="13">
        <v>451248260.50999999</v>
      </c>
      <c r="D12" s="13">
        <v>357714954.51999998</v>
      </c>
      <c r="E12" s="13">
        <f t="shared" si="0"/>
        <v>93533305.99000001</v>
      </c>
      <c r="H12" s="39" t="e">
        <f>D12/#REF!*100</f>
        <v>#REF!</v>
      </c>
      <c r="I12" s="41" t="s">
        <v>212</v>
      </c>
    </row>
    <row r="13" spans="1:9" ht="1.5" hidden="1" customHeight="1" x14ac:dyDescent="0.2">
      <c r="A13" s="10" t="s">
        <v>13</v>
      </c>
      <c r="B13" s="18" t="s">
        <v>14</v>
      </c>
      <c r="C13" s="19">
        <v>59518</v>
      </c>
      <c r="D13" s="19">
        <v>59518</v>
      </c>
      <c r="E13" s="13">
        <f t="shared" si="0"/>
        <v>0</v>
      </c>
      <c r="H13" s="39" t="e">
        <f>D13/#REF!*100</f>
        <v>#REF!</v>
      </c>
      <c r="I13" s="41"/>
    </row>
    <row r="14" spans="1:9" ht="126" hidden="1" x14ac:dyDescent="0.2">
      <c r="A14" s="10" t="s">
        <v>15</v>
      </c>
      <c r="B14" s="18" t="s">
        <v>16</v>
      </c>
      <c r="C14" s="19">
        <v>128</v>
      </c>
      <c r="D14" s="19">
        <v>128</v>
      </c>
      <c r="E14" s="13">
        <f t="shared" si="0"/>
        <v>0</v>
      </c>
      <c r="H14" s="39" t="e">
        <f>D14/#REF!*100</f>
        <v>#REF!</v>
      </c>
      <c r="I14" s="41"/>
    </row>
    <row r="15" spans="1:9" ht="47.25" hidden="1" x14ac:dyDescent="0.2">
      <c r="A15" s="10" t="s">
        <v>17</v>
      </c>
      <c r="B15" s="18" t="s">
        <v>18</v>
      </c>
      <c r="C15" s="19">
        <v>131</v>
      </c>
      <c r="D15" s="19">
        <v>131</v>
      </c>
      <c r="E15" s="13">
        <f t="shared" si="0"/>
        <v>0</v>
      </c>
      <c r="H15" s="39" t="e">
        <f>D15/#REF!*100</f>
        <v>#REF!</v>
      </c>
      <c r="I15" s="41"/>
    </row>
    <row r="16" spans="1:9" ht="110.25" hidden="1" x14ac:dyDescent="0.2">
      <c r="A16" s="10" t="s">
        <v>19</v>
      </c>
      <c r="B16" s="18" t="s">
        <v>20</v>
      </c>
      <c r="C16" s="19">
        <v>2</v>
      </c>
      <c r="D16" s="19">
        <v>2</v>
      </c>
      <c r="E16" s="13">
        <f t="shared" si="0"/>
        <v>0</v>
      </c>
      <c r="H16" s="39" t="e">
        <f>D16/#REF!*100</f>
        <v>#REF!</v>
      </c>
      <c r="I16" s="41"/>
    </row>
    <row r="17" spans="1:9" ht="63" customHeight="1" x14ac:dyDescent="0.2">
      <c r="A17" s="10" t="s">
        <v>21</v>
      </c>
      <c r="B17" s="18" t="s">
        <v>22</v>
      </c>
      <c r="C17" s="20">
        <f>C18</f>
        <v>989533.83</v>
      </c>
      <c r="D17" s="20">
        <f>D18</f>
        <v>1509007.87</v>
      </c>
      <c r="E17" s="13">
        <f t="shared" si="0"/>
        <v>-519474.04000000015</v>
      </c>
      <c r="F17" s="2"/>
      <c r="G17" s="2"/>
      <c r="H17" s="39" t="e">
        <f>D17/#REF!*100</f>
        <v>#REF!</v>
      </c>
      <c r="I17" s="41"/>
    </row>
    <row r="18" spans="1:9" ht="54" customHeight="1" x14ac:dyDescent="0.2">
      <c r="A18" s="21" t="s">
        <v>23</v>
      </c>
      <c r="B18" s="22" t="s">
        <v>24</v>
      </c>
      <c r="C18" s="23">
        <v>989533.83</v>
      </c>
      <c r="D18" s="23">
        <v>1509007.87</v>
      </c>
      <c r="E18" s="13">
        <f t="shared" si="0"/>
        <v>-519474.04000000015</v>
      </c>
      <c r="H18" s="39" t="e">
        <f>D18/#REF!*100</f>
        <v>#REF!</v>
      </c>
      <c r="I18" s="41" t="s">
        <v>213</v>
      </c>
    </row>
    <row r="19" spans="1:9" ht="41.45" customHeight="1" x14ac:dyDescent="0.2">
      <c r="A19" s="10" t="s">
        <v>25</v>
      </c>
      <c r="B19" s="17" t="s">
        <v>26</v>
      </c>
      <c r="C19" s="12">
        <f>C20+C21+C26+C27</f>
        <v>7183891.4700000007</v>
      </c>
      <c r="D19" s="12">
        <f>D20+D21+D26+D27</f>
        <v>8086601.0199999996</v>
      </c>
      <c r="E19" s="13">
        <f t="shared" si="0"/>
        <v>-902709.54999999888</v>
      </c>
      <c r="F19" s="2"/>
      <c r="G19" s="2"/>
      <c r="H19" s="39" t="e">
        <f>D19/#REF!*100</f>
        <v>#REF!</v>
      </c>
      <c r="I19" s="41"/>
    </row>
    <row r="20" spans="1:9" ht="44.25" customHeight="1" x14ac:dyDescent="0.2">
      <c r="A20" s="25" t="s">
        <v>27</v>
      </c>
      <c r="B20" s="18" t="s">
        <v>28</v>
      </c>
      <c r="C20" s="23">
        <v>3474201.97</v>
      </c>
      <c r="D20" s="23">
        <v>3112299.76</v>
      </c>
      <c r="E20" s="13">
        <f t="shared" si="0"/>
        <v>361902.21000000043</v>
      </c>
      <c r="H20" s="39" t="e">
        <f>D20/#REF!*100</f>
        <v>#REF!</v>
      </c>
      <c r="I20" s="41" t="s">
        <v>214</v>
      </c>
    </row>
    <row r="21" spans="1:9" ht="51.6" customHeight="1" x14ac:dyDescent="0.2">
      <c r="A21" s="10" t="s">
        <v>29</v>
      </c>
      <c r="B21" s="18" t="s">
        <v>30</v>
      </c>
      <c r="C21" s="23">
        <v>-344831.73</v>
      </c>
      <c r="D21" s="23">
        <v>134212.13</v>
      </c>
      <c r="E21" s="13">
        <f t="shared" si="0"/>
        <v>-479043.86</v>
      </c>
      <c r="H21" s="39" t="e">
        <f>D21/#REF!*100</f>
        <v>#REF!</v>
      </c>
      <c r="I21" s="41"/>
    </row>
    <row r="22" spans="1:9" ht="40.15" hidden="1" customHeight="1" x14ac:dyDescent="0.2">
      <c r="A22" s="10" t="s">
        <v>31</v>
      </c>
      <c r="B22" s="18" t="s">
        <v>30</v>
      </c>
      <c r="C22" s="13">
        <v>6624</v>
      </c>
      <c r="D22" s="13">
        <v>6624</v>
      </c>
      <c r="E22" s="13">
        <f t="shared" si="0"/>
        <v>0</v>
      </c>
      <c r="H22" s="39" t="e">
        <f>D22/#REF!*100</f>
        <v>#REF!</v>
      </c>
      <c r="I22" s="41"/>
    </row>
    <row r="23" spans="1:9" ht="54" hidden="1" customHeight="1" x14ac:dyDescent="0.2">
      <c r="A23" s="10" t="s">
        <v>32</v>
      </c>
      <c r="B23" s="18" t="s">
        <v>33</v>
      </c>
      <c r="C23" s="12">
        <v>16</v>
      </c>
      <c r="D23" s="12">
        <v>16</v>
      </c>
      <c r="E23" s="13">
        <f t="shared" si="0"/>
        <v>0</v>
      </c>
      <c r="H23" s="39" t="e">
        <f>D23/#REF!*100</f>
        <v>#REF!</v>
      </c>
      <c r="I23" s="41"/>
    </row>
    <row r="24" spans="1:9" ht="1.1499999999999999" hidden="1" customHeight="1" x14ac:dyDescent="0.2">
      <c r="A24" s="10" t="s">
        <v>34</v>
      </c>
      <c r="B24" s="18" t="s">
        <v>35</v>
      </c>
      <c r="C24" s="13"/>
      <c r="D24" s="13"/>
      <c r="E24" s="13">
        <f t="shared" si="0"/>
        <v>0</v>
      </c>
      <c r="H24" s="39" t="e">
        <f>D24/#REF!*100</f>
        <v>#REF!</v>
      </c>
      <c r="I24" s="41"/>
    </row>
    <row r="25" spans="1:9" ht="37.15" hidden="1" customHeight="1" x14ac:dyDescent="0.2">
      <c r="A25" s="10" t="s">
        <v>36</v>
      </c>
      <c r="B25" s="18" t="s">
        <v>35</v>
      </c>
      <c r="C25" s="13"/>
      <c r="D25" s="13"/>
      <c r="E25" s="13">
        <f t="shared" si="0"/>
        <v>0</v>
      </c>
      <c r="H25" s="39" t="e">
        <f>D25/#REF!*100</f>
        <v>#REF!</v>
      </c>
      <c r="I25" s="41"/>
    </row>
    <row r="26" spans="1:9" ht="24" x14ac:dyDescent="0.2">
      <c r="A26" s="10" t="s">
        <v>34</v>
      </c>
      <c r="B26" s="18" t="s">
        <v>35</v>
      </c>
      <c r="C26" s="23">
        <v>127873</v>
      </c>
      <c r="D26" s="23">
        <v>104024</v>
      </c>
      <c r="E26" s="13">
        <f t="shared" si="0"/>
        <v>23849</v>
      </c>
      <c r="H26" s="39" t="e">
        <f>D26/#REF!*100</f>
        <v>#REF!</v>
      </c>
      <c r="I26" s="41" t="s">
        <v>215</v>
      </c>
    </row>
    <row r="27" spans="1:9" ht="54" customHeight="1" x14ac:dyDescent="0.2">
      <c r="A27" s="10" t="s">
        <v>37</v>
      </c>
      <c r="B27" s="18" t="s">
        <v>38</v>
      </c>
      <c r="C27" s="23">
        <v>3926648.23</v>
      </c>
      <c r="D27" s="23">
        <v>4736065.13</v>
      </c>
      <c r="E27" s="13">
        <f t="shared" si="0"/>
        <v>-809416.89999999991</v>
      </c>
      <c r="H27" s="39" t="e">
        <f>D27/#REF!*100</f>
        <v>#REF!</v>
      </c>
      <c r="I27" s="41" t="s">
        <v>214</v>
      </c>
    </row>
    <row r="28" spans="1:9" ht="40.15" customHeight="1" x14ac:dyDescent="0.2">
      <c r="A28" s="10" t="s">
        <v>39</v>
      </c>
      <c r="B28" s="17" t="s">
        <v>40</v>
      </c>
      <c r="C28" s="12">
        <f>C29+C31</f>
        <v>16152186.99</v>
      </c>
      <c r="D28" s="12">
        <f>D29+D31</f>
        <v>12856663.32</v>
      </c>
      <c r="E28" s="13">
        <f t="shared" si="0"/>
        <v>3295523.67</v>
      </c>
      <c r="F28" s="2"/>
      <c r="G28" s="2"/>
      <c r="H28" s="39" t="e">
        <f>D28/#REF!*100</f>
        <v>#REF!</v>
      </c>
      <c r="I28" s="41"/>
    </row>
    <row r="29" spans="1:9" ht="29.25" customHeight="1" x14ac:dyDescent="0.2">
      <c r="A29" s="10" t="s">
        <v>41</v>
      </c>
      <c r="B29" s="17" t="s">
        <v>42</v>
      </c>
      <c r="C29" s="42">
        <v>972375.11</v>
      </c>
      <c r="D29" s="42">
        <v>1653230.79</v>
      </c>
      <c r="E29" s="13">
        <f t="shared" si="0"/>
        <v>-680855.68</v>
      </c>
      <c r="H29" s="39" t="e">
        <f>D29/#REF!*100</f>
        <v>#REF!</v>
      </c>
      <c r="I29" s="41"/>
    </row>
    <row r="30" spans="1:9" ht="62.45" hidden="1" customHeight="1" x14ac:dyDescent="0.2">
      <c r="A30" s="10" t="s">
        <v>43</v>
      </c>
      <c r="B30" s="18" t="s">
        <v>44</v>
      </c>
      <c r="C30" s="43">
        <v>94</v>
      </c>
      <c r="D30" s="43">
        <v>94</v>
      </c>
      <c r="E30" s="13">
        <f t="shared" si="0"/>
        <v>0</v>
      </c>
      <c r="H30" s="39" t="e">
        <f>D30/#REF!*100</f>
        <v>#REF!</v>
      </c>
      <c r="I30" s="41"/>
    </row>
    <row r="31" spans="1:9" ht="44.25" customHeight="1" x14ac:dyDescent="0.2">
      <c r="A31" s="10" t="s">
        <v>45</v>
      </c>
      <c r="B31" s="17" t="s">
        <v>46</v>
      </c>
      <c r="C31" s="44">
        <v>15179811.880000001</v>
      </c>
      <c r="D31" s="44">
        <v>11203432.529999999</v>
      </c>
      <c r="E31" s="13">
        <f t="shared" si="0"/>
        <v>3976379.3500000015</v>
      </c>
      <c r="H31" s="39" t="e">
        <f>D31/#REF!*100</f>
        <v>#REF!</v>
      </c>
      <c r="I31" s="41" t="s">
        <v>216</v>
      </c>
    </row>
    <row r="32" spans="1:9" ht="1.1499999999999999" hidden="1" customHeight="1" x14ac:dyDescent="0.2">
      <c r="A32" s="10" t="s">
        <v>47</v>
      </c>
      <c r="B32" s="18" t="s">
        <v>48</v>
      </c>
      <c r="C32" s="26">
        <f>C33</f>
        <v>131692.13</v>
      </c>
      <c r="D32" s="26">
        <f>D33</f>
        <v>131692.13</v>
      </c>
      <c r="E32" s="13">
        <f t="shared" si="0"/>
        <v>0</v>
      </c>
      <c r="H32" s="39" t="e">
        <f>D32/#REF!*100</f>
        <v>#REF!</v>
      </c>
      <c r="I32" s="41"/>
    </row>
    <row r="33" spans="1:9" ht="1.1499999999999999" hidden="1" customHeight="1" x14ac:dyDescent="0.2">
      <c r="A33" s="10" t="s">
        <v>49</v>
      </c>
      <c r="B33" s="18" t="s">
        <v>50</v>
      </c>
      <c r="C33" s="19">
        <v>131692.13</v>
      </c>
      <c r="D33" s="19">
        <v>131692.13</v>
      </c>
      <c r="E33" s="13">
        <f t="shared" si="0"/>
        <v>0</v>
      </c>
      <c r="H33" s="39" t="e">
        <f>D33/#REF!*100</f>
        <v>#REF!</v>
      </c>
      <c r="I33" s="41"/>
    </row>
    <row r="34" spans="1:9" ht="1.1499999999999999" hidden="1" customHeight="1" x14ac:dyDescent="0.2">
      <c r="A34" s="10" t="s">
        <v>51</v>
      </c>
      <c r="B34" s="18" t="s">
        <v>52</v>
      </c>
      <c r="C34" s="19">
        <f>C35</f>
        <v>10250228.800000001</v>
      </c>
      <c r="D34" s="19">
        <f>D35</f>
        <v>10250228.800000001</v>
      </c>
      <c r="E34" s="13">
        <f t="shared" si="0"/>
        <v>0</v>
      </c>
      <c r="H34" s="39" t="e">
        <f>D34/#REF!*100</f>
        <v>#REF!</v>
      </c>
      <c r="I34" s="41"/>
    </row>
    <row r="35" spans="1:9" ht="105" hidden="1" customHeight="1" x14ac:dyDescent="0.2">
      <c r="A35" s="10" t="s">
        <v>53</v>
      </c>
      <c r="B35" s="18" t="s">
        <v>54</v>
      </c>
      <c r="C35" s="19">
        <v>10250228.800000001</v>
      </c>
      <c r="D35" s="19">
        <v>10250228.800000001</v>
      </c>
      <c r="E35" s="13">
        <f t="shared" si="0"/>
        <v>0</v>
      </c>
      <c r="H35" s="39" t="e">
        <f>D35/#REF!*100</f>
        <v>#REF!</v>
      </c>
      <c r="I35" s="41"/>
    </row>
    <row r="36" spans="1:9" ht="37.15" customHeight="1" x14ac:dyDescent="0.2">
      <c r="A36" s="10" t="s">
        <v>55</v>
      </c>
      <c r="B36" s="17" t="s">
        <v>56</v>
      </c>
      <c r="C36" s="12">
        <f>C37+C39</f>
        <v>2430287.7999999998</v>
      </c>
      <c r="D36" s="12">
        <f>D37+D39</f>
        <v>2579595.36</v>
      </c>
      <c r="E36" s="13">
        <f t="shared" si="0"/>
        <v>-149307.56000000006</v>
      </c>
      <c r="F36" s="2"/>
      <c r="G36" s="2"/>
      <c r="H36" s="39" t="e">
        <f>D36/#REF!*100</f>
        <v>#REF!</v>
      </c>
      <c r="I36" s="41"/>
    </row>
    <row r="37" spans="1:9" ht="31.5" x14ac:dyDescent="0.2">
      <c r="A37" s="10" t="s">
        <v>57</v>
      </c>
      <c r="B37" s="18" t="s">
        <v>58</v>
      </c>
      <c r="C37" s="23">
        <v>2430287.7999999998</v>
      </c>
      <c r="D37" s="23">
        <v>2579595.36</v>
      </c>
      <c r="E37" s="13">
        <f t="shared" si="0"/>
        <v>-149307.56000000006</v>
      </c>
      <c r="H37" s="39" t="e">
        <f>D37/#REF!*100</f>
        <v>#REF!</v>
      </c>
      <c r="I37" s="41" t="s">
        <v>217</v>
      </c>
    </row>
    <row r="38" spans="1:9" ht="58.9" hidden="1" customHeight="1" x14ac:dyDescent="0.2">
      <c r="A38" s="10" t="s">
        <v>59</v>
      </c>
      <c r="B38" s="18" t="s">
        <v>60</v>
      </c>
      <c r="C38" s="23">
        <v>75000</v>
      </c>
      <c r="D38" s="23">
        <v>75000</v>
      </c>
      <c r="E38" s="13">
        <f t="shared" si="0"/>
        <v>0</v>
      </c>
      <c r="H38" s="39" t="e">
        <f>D38/#REF!*100</f>
        <v>#REF!</v>
      </c>
      <c r="I38" s="41"/>
    </row>
    <row r="39" spans="1:9" ht="1.1499999999999999" customHeight="1" x14ac:dyDescent="0.2">
      <c r="A39" s="10" t="s">
        <v>218</v>
      </c>
      <c r="B39" s="18" t="s">
        <v>219</v>
      </c>
      <c r="C39" s="24"/>
      <c r="D39" s="24"/>
      <c r="E39" s="13">
        <f t="shared" si="0"/>
        <v>0</v>
      </c>
      <c r="H39" s="45" t="e">
        <f>D39/#REF!*100</f>
        <v>#REF!</v>
      </c>
      <c r="I39" s="41" t="s">
        <v>220</v>
      </c>
    </row>
    <row r="40" spans="1:9" ht="54.75" customHeight="1" x14ac:dyDescent="0.2">
      <c r="A40" s="10" t="s">
        <v>207</v>
      </c>
      <c r="B40" s="28" t="s">
        <v>208</v>
      </c>
      <c r="C40" s="24">
        <v>-86.64</v>
      </c>
      <c r="D40" s="24">
        <v>-1353.17</v>
      </c>
      <c r="E40" s="13">
        <f t="shared" si="0"/>
        <v>1266.53</v>
      </c>
      <c r="F40" s="2"/>
      <c r="G40" s="2"/>
      <c r="H40" s="45" t="e">
        <f>D40/#REF!*100</f>
        <v>#REF!</v>
      </c>
      <c r="I40" s="46" t="s">
        <v>221</v>
      </c>
    </row>
    <row r="41" spans="1:9" ht="42" customHeight="1" x14ac:dyDescent="0.2">
      <c r="A41" s="10"/>
      <c r="B41" s="15" t="s">
        <v>61</v>
      </c>
      <c r="C41" s="19">
        <f>C42+C57+C63+C69+C78+C81+C100</f>
        <v>25219226.620000005</v>
      </c>
      <c r="D41" s="19">
        <f>D42+D57+D63+D69+D78+D81+D100</f>
        <v>33208589.229999993</v>
      </c>
      <c r="E41" s="13">
        <f t="shared" si="0"/>
        <v>-7989362.6099999882</v>
      </c>
      <c r="H41" s="39" t="e">
        <f>D41/#REF!*100</f>
        <v>#REF!</v>
      </c>
      <c r="I41" s="41"/>
    </row>
    <row r="42" spans="1:9" ht="68.45" customHeight="1" x14ac:dyDescent="0.2">
      <c r="A42" s="10" t="s">
        <v>62</v>
      </c>
      <c r="B42" s="17" t="s">
        <v>63</v>
      </c>
      <c r="C42" s="26">
        <f>C44+C46+C48+C49+C51+C55+C50+C56</f>
        <v>21569984.400000002</v>
      </c>
      <c r="D42" s="26">
        <f>D44+D46+D48+D49+D51+D55+D50+D56</f>
        <v>28270803.189999998</v>
      </c>
      <c r="E42" s="13">
        <f t="shared" si="0"/>
        <v>-6700818.7899999954</v>
      </c>
      <c r="F42" s="2"/>
      <c r="G42" s="2"/>
      <c r="H42" s="39" t="e">
        <f>D42/#REF!*100</f>
        <v>#REF!</v>
      </c>
      <c r="I42" s="41"/>
    </row>
    <row r="43" spans="1:9" ht="150.6" hidden="1" customHeight="1" x14ac:dyDescent="0.2">
      <c r="A43" s="10" t="s">
        <v>64</v>
      </c>
      <c r="B43" s="18" t="s">
        <v>65</v>
      </c>
      <c r="C43" s="13">
        <v>17153112.579999998</v>
      </c>
      <c r="D43" s="13">
        <v>17153112.579999998</v>
      </c>
      <c r="E43" s="13">
        <f t="shared" si="0"/>
        <v>0</v>
      </c>
      <c r="H43" s="47" t="e">
        <f>D43/#REF!*100</f>
        <v>#REF!</v>
      </c>
      <c r="I43" s="48"/>
    </row>
    <row r="44" spans="1:9" ht="87" customHeight="1" x14ac:dyDescent="0.3">
      <c r="A44" s="10" t="s">
        <v>206</v>
      </c>
      <c r="B44" s="18" t="s">
        <v>205</v>
      </c>
      <c r="C44" s="23">
        <v>7724221.9400000004</v>
      </c>
      <c r="D44" s="23">
        <v>14234612.199999999</v>
      </c>
      <c r="E44" s="13">
        <f t="shared" si="0"/>
        <v>-6510390.2599999988</v>
      </c>
      <c r="H44" s="49" t="e">
        <f>D44/#REF!*100</f>
        <v>#REF!</v>
      </c>
      <c r="I44" s="50" t="s">
        <v>222</v>
      </c>
    </row>
    <row r="45" spans="1:9" ht="1.1499999999999999" hidden="1" customHeight="1" x14ac:dyDescent="0.2">
      <c r="A45" s="10" t="s">
        <v>66</v>
      </c>
      <c r="B45" s="18" t="s">
        <v>67</v>
      </c>
      <c r="C45" s="12">
        <f>C46</f>
        <v>1239241.3400000001</v>
      </c>
      <c r="D45" s="12">
        <f>D46</f>
        <v>1201655.21</v>
      </c>
      <c r="E45" s="13">
        <f t="shared" si="0"/>
        <v>37586.130000000121</v>
      </c>
      <c r="H45" s="51" t="e">
        <f>D45/#REF!*100</f>
        <v>#REF!</v>
      </c>
      <c r="I45" s="52"/>
    </row>
    <row r="46" spans="1:9" ht="102.75" customHeight="1" x14ac:dyDescent="0.2">
      <c r="A46" s="10" t="s">
        <v>68</v>
      </c>
      <c r="B46" s="18" t="s">
        <v>69</v>
      </c>
      <c r="C46" s="23">
        <v>1239241.3400000001</v>
      </c>
      <c r="D46" s="23">
        <v>1201655.21</v>
      </c>
      <c r="E46" s="13">
        <f t="shared" si="0"/>
        <v>37586.130000000121</v>
      </c>
      <c r="H46" s="39" t="e">
        <f>D46/#REF!*100</f>
        <v>#REF!</v>
      </c>
      <c r="I46" s="41" t="s">
        <v>223</v>
      </c>
    </row>
    <row r="47" spans="1:9" ht="81.599999999999994" hidden="1" customHeight="1" x14ac:dyDescent="0.2">
      <c r="A47" s="10" t="s">
        <v>70</v>
      </c>
      <c r="B47" s="18" t="s">
        <v>71</v>
      </c>
      <c r="C47" s="13">
        <f>C48</f>
        <v>194280.1</v>
      </c>
      <c r="D47" s="13">
        <f>D48</f>
        <v>85093.440000000002</v>
      </c>
      <c r="E47" s="13">
        <f t="shared" si="0"/>
        <v>109186.66</v>
      </c>
      <c r="H47" s="39" t="e">
        <f>D47/#REF!*100</f>
        <v>#REF!</v>
      </c>
      <c r="I47" s="41"/>
    </row>
    <row r="48" spans="1:9" ht="90.6" customHeight="1" x14ac:dyDescent="0.2">
      <c r="A48" s="10" t="s">
        <v>72</v>
      </c>
      <c r="B48" s="18" t="s">
        <v>73</v>
      </c>
      <c r="C48" s="23">
        <v>194280.1</v>
      </c>
      <c r="D48" s="23">
        <v>85093.440000000002</v>
      </c>
      <c r="E48" s="13">
        <f t="shared" si="0"/>
        <v>109186.66</v>
      </c>
      <c r="H48" s="39" t="e">
        <f>D48/#REF!*100</f>
        <v>#REF!</v>
      </c>
      <c r="I48" s="41" t="s">
        <v>224</v>
      </c>
    </row>
    <row r="49" spans="1:9" ht="62.25" customHeight="1" x14ac:dyDescent="0.2">
      <c r="A49" s="10" t="s">
        <v>74</v>
      </c>
      <c r="B49" s="18" t="s">
        <v>75</v>
      </c>
      <c r="C49" s="23">
        <v>8232786.9199999999</v>
      </c>
      <c r="D49" s="23">
        <v>9999708.1699999999</v>
      </c>
      <c r="E49" s="13">
        <f t="shared" si="0"/>
        <v>-1766921.25</v>
      </c>
      <c r="H49" s="39" t="e">
        <f>D49/#REF!*100</f>
        <v>#REF!</v>
      </c>
      <c r="I49" s="41" t="s">
        <v>225</v>
      </c>
    </row>
    <row r="50" spans="1:9" ht="61.5" customHeight="1" x14ac:dyDescent="0.25">
      <c r="A50" s="59" t="s">
        <v>246</v>
      </c>
      <c r="B50" s="33" t="s">
        <v>245</v>
      </c>
      <c r="C50" s="23">
        <v>334274.46000000002</v>
      </c>
      <c r="D50" s="23">
        <v>13973.9</v>
      </c>
      <c r="E50" s="13">
        <f t="shared" si="0"/>
        <v>320300.56</v>
      </c>
      <c r="H50" s="39"/>
      <c r="I50" s="41"/>
    </row>
    <row r="51" spans="1:9" ht="58.5" customHeight="1" x14ac:dyDescent="0.2">
      <c r="A51" s="10" t="s">
        <v>76</v>
      </c>
      <c r="B51" s="18" t="s">
        <v>77</v>
      </c>
      <c r="C51" s="24">
        <v>302450</v>
      </c>
      <c r="D51" s="24">
        <v>57500</v>
      </c>
      <c r="E51" s="13">
        <f t="shared" si="0"/>
        <v>244950</v>
      </c>
      <c r="H51" s="45" t="e">
        <f>D51/#REF!*100</f>
        <v>#REF!</v>
      </c>
      <c r="I51" s="41" t="s">
        <v>226</v>
      </c>
    </row>
    <row r="52" spans="1:9" ht="61.15" hidden="1" customHeight="1" x14ac:dyDescent="0.2">
      <c r="A52" s="10" t="s">
        <v>78</v>
      </c>
      <c r="B52" s="18" t="s">
        <v>79</v>
      </c>
      <c r="C52" s="13">
        <v>209</v>
      </c>
      <c r="D52" s="13">
        <v>209</v>
      </c>
      <c r="E52" s="13">
        <f t="shared" si="0"/>
        <v>0</v>
      </c>
      <c r="H52" s="39" t="e">
        <f>D52/#REF!*100</f>
        <v>#REF!</v>
      </c>
      <c r="I52" s="41"/>
    </row>
    <row r="53" spans="1:9" ht="1.1499999999999999" hidden="1" customHeight="1" x14ac:dyDescent="0.2">
      <c r="A53" s="10" t="s">
        <v>80</v>
      </c>
      <c r="B53" s="18" t="s">
        <v>81</v>
      </c>
      <c r="C53" s="13">
        <f>C54</f>
        <v>1125000</v>
      </c>
      <c r="D53" s="13">
        <f>D54</f>
        <v>1115000</v>
      </c>
      <c r="E53" s="13">
        <f t="shared" si="0"/>
        <v>10000</v>
      </c>
      <c r="H53" s="39" t="e">
        <f>D53/#REF!*100</f>
        <v>#REF!</v>
      </c>
      <c r="I53" s="41"/>
    </row>
    <row r="54" spans="1:9" ht="88.15" hidden="1" customHeight="1" x14ac:dyDescent="0.2">
      <c r="A54" s="10" t="s">
        <v>82</v>
      </c>
      <c r="B54" s="18" t="s">
        <v>83</v>
      </c>
      <c r="C54" s="13">
        <f>C55</f>
        <v>1125000</v>
      </c>
      <c r="D54" s="13">
        <f>D55</f>
        <v>1115000</v>
      </c>
      <c r="E54" s="13">
        <f t="shared" si="0"/>
        <v>10000</v>
      </c>
      <c r="H54" s="39" t="e">
        <f>D54/#REF!*100</f>
        <v>#REF!</v>
      </c>
      <c r="I54" s="41"/>
    </row>
    <row r="55" spans="1:9" ht="103.15" customHeight="1" x14ac:dyDescent="0.2">
      <c r="A55" s="10" t="s">
        <v>84</v>
      </c>
      <c r="B55" s="18" t="s">
        <v>85</v>
      </c>
      <c r="C55" s="24">
        <v>1125000</v>
      </c>
      <c r="D55" s="24">
        <v>1115000</v>
      </c>
      <c r="E55" s="13">
        <f t="shared" si="0"/>
        <v>10000</v>
      </c>
      <c r="H55" s="39" t="e">
        <f>D55/#REF!*100</f>
        <v>#REF!</v>
      </c>
      <c r="I55" s="41" t="s">
        <v>227</v>
      </c>
    </row>
    <row r="56" spans="1:9" ht="125.45" customHeight="1" x14ac:dyDescent="0.25">
      <c r="A56" s="59" t="s">
        <v>247</v>
      </c>
      <c r="B56" s="33" t="s">
        <v>209</v>
      </c>
      <c r="C56" s="24">
        <v>2417729.64</v>
      </c>
      <c r="D56" s="24">
        <v>1563260.27</v>
      </c>
      <c r="E56" s="13">
        <f t="shared" si="0"/>
        <v>854469.37000000011</v>
      </c>
      <c r="H56" s="39"/>
      <c r="I56" s="48"/>
    </row>
    <row r="57" spans="1:9" ht="46.15" customHeight="1" x14ac:dyDescent="0.2">
      <c r="A57" s="10" t="s">
        <v>86</v>
      </c>
      <c r="B57" s="17" t="s">
        <v>87</v>
      </c>
      <c r="C57" s="12">
        <f>C58</f>
        <v>18719</v>
      </c>
      <c r="D57" s="12">
        <f>D58</f>
        <v>120482.78</v>
      </c>
      <c r="E57" s="13">
        <f t="shared" si="0"/>
        <v>-101763.78</v>
      </c>
      <c r="F57" s="2"/>
      <c r="G57" s="2"/>
      <c r="H57" s="39" t="e">
        <f>D57/#REF!*100</f>
        <v>#REF!</v>
      </c>
      <c r="I57" s="48"/>
    </row>
    <row r="58" spans="1:9" ht="56.25" customHeight="1" x14ac:dyDescent="0.25">
      <c r="A58" s="10" t="s">
        <v>88</v>
      </c>
      <c r="B58" s="17" t="s">
        <v>89</v>
      </c>
      <c r="C58" s="23">
        <v>18719</v>
      </c>
      <c r="D58" s="23">
        <v>120482.78</v>
      </c>
      <c r="E58" s="13">
        <f t="shared" si="0"/>
        <v>-101763.78</v>
      </c>
      <c r="H58" s="53" t="e">
        <f>D58/#REF!*100</f>
        <v>#REF!</v>
      </c>
      <c r="I58" s="54" t="s">
        <v>228</v>
      </c>
    </row>
    <row r="59" spans="1:9" ht="36.6" hidden="1" customHeight="1" x14ac:dyDescent="0.3">
      <c r="A59" s="10" t="s">
        <v>90</v>
      </c>
      <c r="B59" s="18" t="s">
        <v>91</v>
      </c>
      <c r="C59" s="13">
        <v>1</v>
      </c>
      <c r="D59" s="13">
        <v>1</v>
      </c>
      <c r="E59" s="13">
        <f t="shared" si="0"/>
        <v>0</v>
      </c>
      <c r="H59" s="39" t="e">
        <f>D59/#REF!*100</f>
        <v>#REF!</v>
      </c>
      <c r="I59" s="55"/>
    </row>
    <row r="60" spans="1:9" ht="39.6" hidden="1" customHeight="1" x14ac:dyDescent="0.2">
      <c r="A60" s="10" t="s">
        <v>92</v>
      </c>
      <c r="B60" s="18" t="s">
        <v>93</v>
      </c>
      <c r="C60" s="12">
        <v>1</v>
      </c>
      <c r="D60" s="12">
        <v>1</v>
      </c>
      <c r="E60" s="13">
        <f t="shared" si="0"/>
        <v>0</v>
      </c>
      <c r="H60" s="39" t="e">
        <f>D60/#REF!*100</f>
        <v>#REF!</v>
      </c>
      <c r="I60" s="41"/>
    </row>
    <row r="61" spans="1:9" ht="30" hidden="1" customHeight="1" x14ac:dyDescent="0.2">
      <c r="A61" s="10" t="s">
        <v>94</v>
      </c>
      <c r="B61" s="18" t="s">
        <v>95</v>
      </c>
      <c r="C61" s="13">
        <v>56</v>
      </c>
      <c r="D61" s="13">
        <v>56</v>
      </c>
      <c r="E61" s="13">
        <f t="shared" si="0"/>
        <v>0</v>
      </c>
      <c r="H61" s="39" t="e">
        <f>D61/#REF!*100</f>
        <v>#REF!</v>
      </c>
      <c r="I61" s="41"/>
    </row>
    <row r="62" spans="1:9" ht="34.9" hidden="1" customHeight="1" x14ac:dyDescent="0.2">
      <c r="A62" s="10" t="s">
        <v>96</v>
      </c>
      <c r="B62" s="18" t="s">
        <v>97</v>
      </c>
      <c r="C62" s="13">
        <v>135</v>
      </c>
      <c r="D62" s="13">
        <v>135</v>
      </c>
      <c r="E62" s="13">
        <f t="shared" si="0"/>
        <v>0</v>
      </c>
      <c r="H62" s="39" t="e">
        <f>D62/#REF!*100</f>
        <v>#REF!</v>
      </c>
      <c r="I62" s="41"/>
    </row>
    <row r="63" spans="1:9" ht="53.45" customHeight="1" x14ac:dyDescent="0.2">
      <c r="A63" s="10" t="s">
        <v>98</v>
      </c>
      <c r="B63" s="17" t="s">
        <v>99</v>
      </c>
      <c r="C63" s="12">
        <f>C64+C67+++C68</f>
        <v>2615597.7200000002</v>
      </c>
      <c r="D63" s="12">
        <f>D64+D67+++D68</f>
        <v>2251886.56</v>
      </c>
      <c r="E63" s="13">
        <f t="shared" si="0"/>
        <v>363711.16000000015</v>
      </c>
      <c r="F63" s="2"/>
      <c r="G63" s="2"/>
      <c r="H63" s="39" t="e">
        <f>D63/#REF!*100</f>
        <v>#REF!</v>
      </c>
      <c r="I63" s="41"/>
    </row>
    <row r="64" spans="1:9" ht="27" customHeight="1" x14ac:dyDescent="0.2">
      <c r="A64" s="10" t="s">
        <v>100</v>
      </c>
      <c r="B64" s="18" t="s">
        <v>101</v>
      </c>
      <c r="C64" s="24">
        <v>624286</v>
      </c>
      <c r="D64" s="24">
        <v>511322</v>
      </c>
      <c r="E64" s="13">
        <f t="shared" si="0"/>
        <v>112964</v>
      </c>
      <c r="H64" s="39" t="e">
        <f>D64/#REF!*100</f>
        <v>#REF!</v>
      </c>
      <c r="I64" s="41"/>
    </row>
    <row r="65" spans="1:9" ht="31.15" hidden="1" customHeight="1" x14ac:dyDescent="0.2">
      <c r="A65" s="10" t="s">
        <v>102</v>
      </c>
      <c r="B65" s="18" t="s">
        <v>103</v>
      </c>
      <c r="C65" s="13" t="e">
        <f>#REF!</f>
        <v>#REF!</v>
      </c>
      <c r="D65" s="13" t="e">
        <f>#REF!</f>
        <v>#REF!</v>
      </c>
      <c r="E65" s="13" t="e">
        <f t="shared" si="0"/>
        <v>#REF!</v>
      </c>
      <c r="H65" s="39" t="e">
        <f>D65/#REF!*100</f>
        <v>#REF!</v>
      </c>
      <c r="I65" s="41"/>
    </row>
    <row r="66" spans="1:9" ht="57" hidden="1" customHeight="1" x14ac:dyDescent="0.2">
      <c r="A66" s="10" t="s">
        <v>104</v>
      </c>
      <c r="B66" s="18" t="s">
        <v>105</v>
      </c>
      <c r="C66" s="13">
        <v>223737.2</v>
      </c>
      <c r="D66" s="13">
        <v>223737.2</v>
      </c>
      <c r="E66" s="13">
        <f t="shared" si="0"/>
        <v>0</v>
      </c>
      <c r="H66" s="39" t="e">
        <f>D66/#REF!*100</f>
        <v>#REF!</v>
      </c>
      <c r="I66" s="41"/>
    </row>
    <row r="67" spans="1:9" ht="47.25" x14ac:dyDescent="0.2">
      <c r="A67" s="10" t="s">
        <v>106</v>
      </c>
      <c r="B67" s="18" t="s">
        <v>107</v>
      </c>
      <c r="C67" s="23">
        <v>1921815.48</v>
      </c>
      <c r="D67" s="23">
        <v>1657961.12</v>
      </c>
      <c r="E67" s="13">
        <f t="shared" si="0"/>
        <v>263854.35999999987</v>
      </c>
      <c r="H67" s="39" t="e">
        <f>D67/#REF!*100</f>
        <v>#REF!</v>
      </c>
      <c r="I67" s="41"/>
    </row>
    <row r="68" spans="1:9" ht="28.5" x14ac:dyDescent="0.2">
      <c r="A68" s="10" t="s">
        <v>108</v>
      </c>
      <c r="B68" s="18" t="s">
        <v>109</v>
      </c>
      <c r="C68" s="23">
        <v>69496.240000000005</v>
      </c>
      <c r="D68" s="23">
        <v>82603.44</v>
      </c>
      <c r="E68" s="13">
        <f t="shared" si="0"/>
        <v>-13107.199999999997</v>
      </c>
      <c r="H68" s="39" t="e">
        <f>D68/#REF!*100</f>
        <v>#REF!</v>
      </c>
      <c r="I68" s="41" t="s">
        <v>229</v>
      </c>
    </row>
    <row r="69" spans="1:9" ht="48" customHeight="1" x14ac:dyDescent="0.2">
      <c r="A69" s="10" t="s">
        <v>110</v>
      </c>
      <c r="B69" s="17" t="s">
        <v>111</v>
      </c>
      <c r="C69" s="12">
        <f>C73+C76+C72+C77</f>
        <v>656404.51</v>
      </c>
      <c r="D69" s="12">
        <f>D73+D76+D72+D77</f>
        <v>1691804.49</v>
      </c>
      <c r="E69" s="13">
        <f t="shared" si="0"/>
        <v>-1035399.98</v>
      </c>
      <c r="F69" s="2"/>
      <c r="G69" s="2"/>
      <c r="H69" s="39" t="e">
        <f>D69/#REF!*100</f>
        <v>#REF!</v>
      </c>
      <c r="I69" s="41"/>
    </row>
    <row r="70" spans="1:9" ht="103.9" hidden="1" customHeight="1" x14ac:dyDescent="0.2">
      <c r="A70" s="10" t="s">
        <v>112</v>
      </c>
      <c r="B70" s="18" t="s">
        <v>113</v>
      </c>
      <c r="C70" s="13">
        <f>C71</f>
        <v>0</v>
      </c>
      <c r="D70" s="13">
        <f>D71</f>
        <v>0</v>
      </c>
      <c r="E70" s="13">
        <f t="shared" si="0"/>
        <v>0</v>
      </c>
      <c r="H70" s="39" t="e">
        <f>D70/#REF!*100</f>
        <v>#REF!</v>
      </c>
      <c r="I70" s="41"/>
    </row>
    <row r="71" spans="1:9" ht="94.5" hidden="1" x14ac:dyDescent="0.2">
      <c r="A71" s="10" t="s">
        <v>114</v>
      </c>
      <c r="B71" s="18" t="s">
        <v>115</v>
      </c>
      <c r="C71" s="13"/>
      <c r="D71" s="13"/>
      <c r="E71" s="13">
        <f t="shared" si="0"/>
        <v>0</v>
      </c>
      <c r="H71" s="39" t="e">
        <f>D71/#REF!*100</f>
        <v>#REF!</v>
      </c>
      <c r="I71" s="41"/>
    </row>
    <row r="72" spans="1:9" ht="40.9" hidden="1" customHeight="1" x14ac:dyDescent="0.2">
      <c r="A72" s="10" t="s">
        <v>204</v>
      </c>
      <c r="B72" s="18" t="s">
        <v>203</v>
      </c>
      <c r="C72" s="13"/>
      <c r="D72" s="13"/>
      <c r="E72" s="13">
        <f t="shared" si="0"/>
        <v>0</v>
      </c>
      <c r="H72" s="39"/>
      <c r="I72" s="48"/>
    </row>
    <row r="73" spans="1:9" ht="109.5" customHeight="1" x14ac:dyDescent="0.25">
      <c r="A73" s="10" t="s">
        <v>116</v>
      </c>
      <c r="B73" s="18" t="s">
        <v>117</v>
      </c>
      <c r="C73" s="23">
        <v>29424.58</v>
      </c>
      <c r="D73" s="23">
        <v>20485</v>
      </c>
      <c r="E73" s="13">
        <f t="shared" ref="E73:E121" si="1">C73-D73</f>
        <v>8939.5800000000017</v>
      </c>
      <c r="H73" s="53" t="e">
        <f>D73/#REF!*100</f>
        <v>#REF!</v>
      </c>
      <c r="I73" s="54" t="s">
        <v>230</v>
      </c>
    </row>
    <row r="74" spans="1:9" ht="86.45" hidden="1" customHeight="1" x14ac:dyDescent="0.2">
      <c r="A74" s="10" t="s">
        <v>118</v>
      </c>
      <c r="B74" s="18" t="s">
        <v>119</v>
      </c>
      <c r="C74" s="13">
        <f>C75</f>
        <v>588928.77</v>
      </c>
      <c r="D74" s="13">
        <f>D75</f>
        <v>1632000</v>
      </c>
      <c r="E74" s="13">
        <f t="shared" si="1"/>
        <v>-1043071.23</v>
      </c>
      <c r="H74" s="39" t="e">
        <f>D74/#REF!*100</f>
        <v>#REF!</v>
      </c>
      <c r="I74" s="52"/>
    </row>
    <row r="75" spans="1:9" ht="47.25" hidden="1" x14ac:dyDescent="0.2">
      <c r="A75" s="10" t="s">
        <v>120</v>
      </c>
      <c r="B75" s="18" t="s">
        <v>121</v>
      </c>
      <c r="C75" s="13">
        <f>C76</f>
        <v>588928.77</v>
      </c>
      <c r="D75" s="13">
        <f>D76</f>
        <v>1632000</v>
      </c>
      <c r="E75" s="13">
        <f t="shared" si="1"/>
        <v>-1043071.23</v>
      </c>
      <c r="H75" s="39" t="e">
        <f>D75/#REF!*100</f>
        <v>#REF!</v>
      </c>
      <c r="I75" s="48"/>
    </row>
    <row r="76" spans="1:9" ht="78" customHeight="1" x14ac:dyDescent="0.2">
      <c r="A76" s="10" t="s">
        <v>122</v>
      </c>
      <c r="B76" s="18" t="s">
        <v>123</v>
      </c>
      <c r="C76" s="23">
        <v>588928.77</v>
      </c>
      <c r="D76" s="23">
        <v>1632000</v>
      </c>
      <c r="E76" s="13">
        <f t="shared" si="1"/>
        <v>-1043071.23</v>
      </c>
      <c r="H76" s="53" t="e">
        <f>D76/#REF!*100</f>
        <v>#REF!</v>
      </c>
      <c r="I76" s="56" t="s">
        <v>231</v>
      </c>
    </row>
    <row r="77" spans="1:9" ht="76.900000000000006" customHeight="1" x14ac:dyDescent="0.2">
      <c r="A77" s="10" t="s">
        <v>124</v>
      </c>
      <c r="B77" s="18" t="s">
        <v>125</v>
      </c>
      <c r="C77" s="13">
        <v>38051.160000000003</v>
      </c>
      <c r="D77" s="13">
        <v>39319.49</v>
      </c>
      <c r="E77" s="13">
        <f t="shared" si="1"/>
        <v>-1268.3299999999945</v>
      </c>
      <c r="H77" s="53"/>
      <c r="I77" s="56" t="s">
        <v>232</v>
      </c>
    </row>
    <row r="78" spans="1:9" ht="54.75" hidden="1" customHeight="1" x14ac:dyDescent="0.2">
      <c r="A78" s="10" t="s">
        <v>126</v>
      </c>
      <c r="B78" s="17" t="s">
        <v>127</v>
      </c>
      <c r="C78" s="12">
        <f>C80</f>
        <v>0</v>
      </c>
      <c r="D78" s="12">
        <f>D80</f>
        <v>0</v>
      </c>
      <c r="E78" s="13">
        <f t="shared" si="1"/>
        <v>0</v>
      </c>
      <c r="F78" s="2"/>
      <c r="G78" s="2"/>
      <c r="H78" s="53" t="e">
        <f>D78/#REF!*100</f>
        <v>#REF!</v>
      </c>
      <c r="I78" s="57"/>
    </row>
    <row r="79" spans="1:9" ht="45" hidden="1" customHeight="1" x14ac:dyDescent="0.2">
      <c r="A79" s="10" t="s">
        <v>128</v>
      </c>
      <c r="B79" s="68" t="s">
        <v>129</v>
      </c>
      <c r="C79" s="13">
        <f>C80</f>
        <v>0</v>
      </c>
      <c r="D79" s="13">
        <f>D80</f>
        <v>0</v>
      </c>
      <c r="E79" s="13">
        <f t="shared" si="1"/>
        <v>0</v>
      </c>
      <c r="H79" s="39" t="e">
        <f>D79/#REF!*100</f>
        <v>#REF!</v>
      </c>
      <c r="I79" s="52"/>
    </row>
    <row r="80" spans="1:9" ht="70.5" hidden="1" customHeight="1" x14ac:dyDescent="0.2">
      <c r="A80" s="60" t="s">
        <v>130</v>
      </c>
      <c r="B80" s="72" t="s">
        <v>131</v>
      </c>
      <c r="C80" s="61">
        <v>0</v>
      </c>
      <c r="D80" s="61">
        <v>0</v>
      </c>
      <c r="E80" s="13">
        <f t="shared" si="1"/>
        <v>0</v>
      </c>
      <c r="H80" s="39" t="e">
        <f>D80/#REF!*100</f>
        <v>#REF!</v>
      </c>
      <c r="I80" s="41" t="s">
        <v>233</v>
      </c>
    </row>
    <row r="81" spans="1:9" ht="40.15" customHeight="1" x14ac:dyDescent="0.2">
      <c r="A81" s="60" t="s">
        <v>132</v>
      </c>
      <c r="B81" s="67" t="s">
        <v>133</v>
      </c>
      <c r="C81" s="61">
        <v>46022.42</v>
      </c>
      <c r="D81" s="61">
        <v>564921.13</v>
      </c>
      <c r="E81" s="13">
        <f t="shared" si="1"/>
        <v>-518898.71</v>
      </c>
      <c r="F81" s="2"/>
      <c r="G81" s="2"/>
      <c r="H81" s="39" t="e">
        <f>D81/#REF!*100</f>
        <v>#REF!</v>
      </c>
      <c r="I81" s="41" t="s">
        <v>234</v>
      </c>
    </row>
    <row r="82" spans="1:9" ht="4.1500000000000004" hidden="1" customHeight="1" x14ac:dyDescent="0.2">
      <c r="A82" s="60" t="s">
        <v>134</v>
      </c>
      <c r="B82" s="72" t="s">
        <v>135</v>
      </c>
      <c r="C82" s="62">
        <f>C83</f>
        <v>0</v>
      </c>
      <c r="D82" s="62">
        <f>D83</f>
        <v>0</v>
      </c>
      <c r="E82" s="13">
        <f t="shared" si="1"/>
        <v>0</v>
      </c>
      <c r="F82" s="2"/>
      <c r="G82" s="2"/>
      <c r="H82" s="39" t="e">
        <f>D82/#REF!*100</f>
        <v>#REF!</v>
      </c>
      <c r="I82" s="41"/>
    </row>
    <row r="83" spans="1:9" ht="1.1499999999999999" hidden="1" customHeight="1" x14ac:dyDescent="0.2">
      <c r="A83" s="60" t="s">
        <v>136</v>
      </c>
      <c r="B83" s="72" t="s">
        <v>137</v>
      </c>
      <c r="C83" s="62"/>
      <c r="D83" s="62"/>
      <c r="E83" s="13">
        <f t="shared" si="1"/>
        <v>0</v>
      </c>
      <c r="F83" s="2"/>
      <c r="G83" s="2"/>
      <c r="H83" s="39" t="e">
        <f>D83/#REF!*100</f>
        <v>#REF!</v>
      </c>
      <c r="I83" s="41"/>
    </row>
    <row r="84" spans="1:9" ht="78" hidden="1" customHeight="1" x14ac:dyDescent="0.2">
      <c r="A84" s="60" t="s">
        <v>138</v>
      </c>
      <c r="B84" s="72" t="s">
        <v>139</v>
      </c>
      <c r="C84" s="62">
        <v>21200</v>
      </c>
      <c r="D84" s="62">
        <v>21200</v>
      </c>
      <c r="E84" s="13">
        <f t="shared" si="1"/>
        <v>0</v>
      </c>
      <c r="F84" s="2"/>
      <c r="G84" s="2"/>
      <c r="H84" s="39" t="e">
        <f>D84/#REF!*100</f>
        <v>#REF!</v>
      </c>
      <c r="I84" s="41"/>
    </row>
    <row r="85" spans="1:9" ht="1.1499999999999999" hidden="1" customHeight="1" x14ac:dyDescent="0.2">
      <c r="A85" s="60" t="s">
        <v>140</v>
      </c>
      <c r="B85" s="72" t="s">
        <v>141</v>
      </c>
      <c r="C85" s="62"/>
      <c r="D85" s="62"/>
      <c r="E85" s="13">
        <f t="shared" si="1"/>
        <v>0</v>
      </c>
      <c r="F85" s="2"/>
      <c r="G85" s="2"/>
      <c r="H85" s="39" t="e">
        <f>D85/#REF!*100</f>
        <v>#REF!</v>
      </c>
      <c r="I85" s="41"/>
    </row>
    <row r="86" spans="1:9" ht="44.25" hidden="1" customHeight="1" x14ac:dyDescent="0.2">
      <c r="A86" s="60" t="s">
        <v>142</v>
      </c>
      <c r="B86" s="72" t="s">
        <v>143</v>
      </c>
      <c r="C86" s="62"/>
      <c r="D86" s="62"/>
      <c r="E86" s="13">
        <f t="shared" si="1"/>
        <v>0</v>
      </c>
      <c r="F86" s="2"/>
      <c r="G86" s="2"/>
      <c r="H86" s="39" t="e">
        <f>D86/#REF!*100</f>
        <v>#REF!</v>
      </c>
      <c r="I86" s="41"/>
    </row>
    <row r="87" spans="1:9" ht="46.15" hidden="1" customHeight="1" x14ac:dyDescent="0.2">
      <c r="A87" s="60" t="s">
        <v>144</v>
      </c>
      <c r="B87" s="72" t="s">
        <v>145</v>
      </c>
      <c r="C87" s="62">
        <v>64</v>
      </c>
      <c r="D87" s="62">
        <v>64</v>
      </c>
      <c r="E87" s="13">
        <f t="shared" si="1"/>
        <v>0</v>
      </c>
      <c r="F87" s="2"/>
      <c r="G87" s="2"/>
      <c r="H87" s="39" t="e">
        <f>D87/#REF!*100</f>
        <v>#REF!</v>
      </c>
      <c r="I87" s="41"/>
    </row>
    <row r="88" spans="1:9" ht="48.6" hidden="1" customHeight="1" x14ac:dyDescent="0.2">
      <c r="A88" s="60" t="s">
        <v>146</v>
      </c>
      <c r="B88" s="72" t="s">
        <v>147</v>
      </c>
      <c r="C88" s="62">
        <f>C89</f>
        <v>107034.9</v>
      </c>
      <c r="D88" s="62">
        <f>D89</f>
        <v>107034.9</v>
      </c>
      <c r="E88" s="13">
        <f t="shared" si="1"/>
        <v>0</v>
      </c>
      <c r="F88" s="2"/>
      <c r="G88" s="2"/>
      <c r="H88" s="39" t="e">
        <f>D88/#REF!*100</f>
        <v>#REF!</v>
      </c>
      <c r="I88" s="41"/>
    </row>
    <row r="89" spans="1:9" ht="75.599999999999994" hidden="1" customHeight="1" x14ac:dyDescent="0.2">
      <c r="A89" s="60" t="s">
        <v>148</v>
      </c>
      <c r="B89" s="72" t="s">
        <v>149</v>
      </c>
      <c r="C89" s="62">
        <v>107034.9</v>
      </c>
      <c r="D89" s="62">
        <v>107034.9</v>
      </c>
      <c r="E89" s="13">
        <f t="shared" si="1"/>
        <v>0</v>
      </c>
      <c r="F89" s="2"/>
      <c r="G89" s="2"/>
      <c r="H89" s="39" t="e">
        <f>D89/#REF!*100</f>
        <v>#REF!</v>
      </c>
      <c r="I89" s="41"/>
    </row>
    <row r="90" spans="1:9" ht="39" hidden="1" customHeight="1" x14ac:dyDescent="0.2">
      <c r="A90" s="60" t="s">
        <v>150</v>
      </c>
      <c r="B90" s="72" t="s">
        <v>151</v>
      </c>
      <c r="C90" s="62">
        <v>3600</v>
      </c>
      <c r="D90" s="62">
        <v>3600</v>
      </c>
      <c r="E90" s="13">
        <f t="shared" si="1"/>
        <v>0</v>
      </c>
      <c r="F90" s="2"/>
      <c r="G90" s="2"/>
      <c r="H90" s="39" t="e">
        <f>D90/#REF!*100</f>
        <v>#REF!</v>
      </c>
      <c r="I90" s="41"/>
    </row>
    <row r="91" spans="1:9" ht="73.900000000000006" hidden="1" customHeight="1" x14ac:dyDescent="0.2">
      <c r="A91" s="60" t="s">
        <v>152</v>
      </c>
      <c r="B91" s="72" t="s">
        <v>153</v>
      </c>
      <c r="C91" s="62">
        <v>25284.39</v>
      </c>
      <c r="D91" s="62">
        <v>25284.39</v>
      </c>
      <c r="E91" s="13">
        <f t="shared" si="1"/>
        <v>0</v>
      </c>
      <c r="F91" s="2"/>
      <c r="G91" s="2"/>
      <c r="H91" s="39" t="e">
        <f>D91/#REF!*100</f>
        <v>#REF!</v>
      </c>
      <c r="I91" s="41"/>
    </row>
    <row r="92" spans="1:9" ht="31.5" hidden="1" x14ac:dyDescent="0.2">
      <c r="A92" s="60" t="s">
        <v>154</v>
      </c>
      <c r="B92" s="72" t="s">
        <v>155</v>
      </c>
      <c r="C92" s="62">
        <v>2800</v>
      </c>
      <c r="D92" s="62">
        <v>2800</v>
      </c>
      <c r="E92" s="13">
        <f t="shared" si="1"/>
        <v>0</v>
      </c>
      <c r="F92" s="2"/>
      <c r="G92" s="2"/>
      <c r="H92" s="39" t="e">
        <f>D92/#REF!*100</f>
        <v>#REF!</v>
      </c>
      <c r="I92" s="41"/>
    </row>
    <row r="93" spans="1:9" ht="31.5" hidden="1" x14ac:dyDescent="0.2">
      <c r="A93" s="60" t="s">
        <v>156</v>
      </c>
      <c r="B93" s="72" t="s">
        <v>157</v>
      </c>
      <c r="C93" s="62">
        <v>8</v>
      </c>
      <c r="D93" s="62">
        <v>8</v>
      </c>
      <c r="E93" s="13">
        <f t="shared" si="1"/>
        <v>0</v>
      </c>
      <c r="F93" s="2"/>
      <c r="G93" s="2"/>
      <c r="H93" s="39" t="e">
        <f>D93/#REF!*100</f>
        <v>#REF!</v>
      </c>
      <c r="I93" s="41"/>
    </row>
    <row r="94" spans="1:9" ht="30" hidden="1" customHeight="1" x14ac:dyDescent="0.2">
      <c r="A94" s="60" t="s">
        <v>154</v>
      </c>
      <c r="B94" s="72" t="s">
        <v>155</v>
      </c>
      <c r="C94" s="62">
        <v>0</v>
      </c>
      <c r="D94" s="62">
        <v>0</v>
      </c>
      <c r="E94" s="13">
        <f t="shared" si="1"/>
        <v>0</v>
      </c>
      <c r="F94" s="2"/>
      <c r="G94" s="2"/>
      <c r="H94" s="39" t="e">
        <f>D94/#REF!*100</f>
        <v>#REF!</v>
      </c>
      <c r="I94" s="41"/>
    </row>
    <row r="95" spans="1:9" ht="60" hidden="1" customHeight="1" x14ac:dyDescent="0.2">
      <c r="A95" s="60" t="s">
        <v>158</v>
      </c>
      <c r="B95" s="72" t="s">
        <v>159</v>
      </c>
      <c r="C95" s="62"/>
      <c r="D95" s="62"/>
      <c r="E95" s="13">
        <f t="shared" si="1"/>
        <v>0</v>
      </c>
      <c r="F95" s="2"/>
      <c r="G95" s="2"/>
      <c r="H95" s="39" t="e">
        <f>D95/#REF!*100</f>
        <v>#REF!</v>
      </c>
      <c r="I95" s="41"/>
    </row>
    <row r="96" spans="1:9" ht="43.9" hidden="1" customHeight="1" x14ac:dyDescent="0.2">
      <c r="A96" s="60" t="s">
        <v>160</v>
      </c>
      <c r="B96" s="72" t="s">
        <v>161</v>
      </c>
      <c r="C96" s="62">
        <v>11000</v>
      </c>
      <c r="D96" s="62">
        <v>11000</v>
      </c>
      <c r="E96" s="13">
        <f t="shared" si="1"/>
        <v>0</v>
      </c>
      <c r="F96" s="2"/>
      <c r="G96" s="2"/>
      <c r="H96" s="39" t="e">
        <f>D96/#REF!*100</f>
        <v>#REF!</v>
      </c>
      <c r="I96" s="41"/>
    </row>
    <row r="97" spans="1:9" ht="90.6" hidden="1" customHeight="1" x14ac:dyDescent="0.2">
      <c r="A97" s="60" t="s">
        <v>162</v>
      </c>
      <c r="B97" s="72" t="s">
        <v>163</v>
      </c>
      <c r="C97" s="62">
        <v>14705.65</v>
      </c>
      <c r="D97" s="62">
        <v>14705.65</v>
      </c>
      <c r="E97" s="13">
        <f t="shared" si="1"/>
        <v>0</v>
      </c>
      <c r="F97" s="2"/>
      <c r="G97" s="2"/>
      <c r="H97" s="39" t="e">
        <f>D97/#REF!*100</f>
        <v>#REF!</v>
      </c>
      <c r="I97" s="41"/>
    </row>
    <row r="98" spans="1:9" ht="1.1499999999999999" hidden="1" customHeight="1" x14ac:dyDescent="0.2">
      <c r="A98" s="60" t="s">
        <v>164</v>
      </c>
      <c r="B98" s="72" t="s">
        <v>165</v>
      </c>
      <c r="C98" s="62">
        <v>624286</v>
      </c>
      <c r="D98" s="62">
        <f>D99</f>
        <v>141140.99</v>
      </c>
      <c r="E98" s="13">
        <f t="shared" si="1"/>
        <v>483145.01</v>
      </c>
      <c r="F98" s="2"/>
      <c r="G98" s="2"/>
      <c r="H98" s="39" t="e">
        <f>D98/#REF!*100</f>
        <v>#REF!</v>
      </c>
      <c r="I98" s="41"/>
    </row>
    <row r="99" spans="1:9" ht="54" hidden="1" customHeight="1" x14ac:dyDescent="0.2">
      <c r="A99" s="60" t="s">
        <v>166</v>
      </c>
      <c r="B99" s="72" t="s">
        <v>167</v>
      </c>
      <c r="C99" s="62">
        <v>141140.99</v>
      </c>
      <c r="D99" s="62">
        <v>141140.99</v>
      </c>
      <c r="E99" s="13">
        <f t="shared" si="1"/>
        <v>0</v>
      </c>
      <c r="F99" s="2"/>
      <c r="G99" s="2"/>
      <c r="H99" s="39" t="e">
        <f>D99/#REF!*100</f>
        <v>#REF!</v>
      </c>
      <c r="I99" s="41"/>
    </row>
    <row r="100" spans="1:9" ht="38.25" customHeight="1" x14ac:dyDescent="0.2">
      <c r="A100" s="60" t="s">
        <v>168</v>
      </c>
      <c r="B100" s="67" t="s">
        <v>169</v>
      </c>
      <c r="C100" s="63">
        <f>C101+C102</f>
        <v>312498.57</v>
      </c>
      <c r="D100" s="63">
        <f>D101+D102</f>
        <v>308691.08</v>
      </c>
      <c r="E100" s="13">
        <f t="shared" si="1"/>
        <v>3807.4899999999907</v>
      </c>
      <c r="F100" s="2"/>
      <c r="G100" s="2"/>
      <c r="H100" s="39"/>
      <c r="I100" s="41"/>
    </row>
    <row r="101" spans="1:9" ht="59.25" hidden="1" customHeight="1" x14ac:dyDescent="0.2">
      <c r="A101" s="60" t="s">
        <v>170</v>
      </c>
      <c r="B101" s="72" t="s">
        <v>171</v>
      </c>
      <c r="C101" s="64">
        <v>0</v>
      </c>
      <c r="D101" s="64">
        <v>0</v>
      </c>
      <c r="E101" s="13">
        <f t="shared" si="1"/>
        <v>0</v>
      </c>
      <c r="H101" s="39"/>
      <c r="I101" s="41"/>
    </row>
    <row r="102" spans="1:9" ht="36" customHeight="1" x14ac:dyDescent="0.2">
      <c r="A102" s="60" t="s">
        <v>249</v>
      </c>
      <c r="B102" s="72" t="s">
        <v>248</v>
      </c>
      <c r="C102" s="65">
        <v>312498.57</v>
      </c>
      <c r="D102" s="65">
        <v>308691.08</v>
      </c>
      <c r="E102" s="13">
        <f t="shared" si="1"/>
        <v>3807.4899999999907</v>
      </c>
      <c r="H102" s="39" t="e">
        <f>D102/#REF!*100</f>
        <v>#REF!</v>
      </c>
      <c r="I102" s="41"/>
    </row>
    <row r="103" spans="1:9" ht="40.9" customHeight="1" x14ac:dyDescent="0.2">
      <c r="A103" s="60" t="s">
        <v>172</v>
      </c>
      <c r="B103" s="73" t="s">
        <v>173</v>
      </c>
      <c r="C103" s="66">
        <f>C104+C118+C121+C120+C119</f>
        <v>588280573.75999999</v>
      </c>
      <c r="D103" s="66">
        <f>D104+D118+D121+D120</f>
        <v>451658280.48000002</v>
      </c>
      <c r="E103" s="13">
        <f t="shared" si="1"/>
        <v>136622293.27999997</v>
      </c>
      <c r="H103" s="39" t="e">
        <f>D103/#REF!*100</f>
        <v>#REF!</v>
      </c>
      <c r="I103" s="41"/>
    </row>
    <row r="104" spans="1:9" ht="47.25" customHeight="1" x14ac:dyDescent="0.2">
      <c r="A104" s="60" t="s">
        <v>174</v>
      </c>
      <c r="B104" s="67" t="s">
        <v>175</v>
      </c>
      <c r="C104" s="62">
        <f>C105+C106+C107+C117</f>
        <v>588918296.76999998</v>
      </c>
      <c r="D104" s="62">
        <f>D105+D106+D107+D117</f>
        <v>455611450.35000002</v>
      </c>
      <c r="E104" s="13">
        <f t="shared" si="1"/>
        <v>133306846.41999996</v>
      </c>
      <c r="H104" s="39" t="e">
        <f>D104/#REF!*100</f>
        <v>#REF!</v>
      </c>
      <c r="I104" s="41"/>
    </row>
    <row r="105" spans="1:9" ht="37.5" x14ac:dyDescent="0.2">
      <c r="A105" s="70" t="s">
        <v>235</v>
      </c>
      <c r="B105" s="73" t="s">
        <v>236</v>
      </c>
      <c r="C105" s="71">
        <v>3085926</v>
      </c>
      <c r="D105" s="71">
        <v>2734860</v>
      </c>
      <c r="E105" s="13">
        <f t="shared" si="1"/>
        <v>351066</v>
      </c>
      <c r="H105" s="39" t="e">
        <f>D105/#REF!*100</f>
        <v>#REF!</v>
      </c>
      <c r="I105" s="41"/>
    </row>
    <row r="106" spans="1:9" ht="46.15" customHeight="1" x14ac:dyDescent="0.2">
      <c r="A106" s="27" t="s">
        <v>237</v>
      </c>
      <c r="B106" s="69" t="s">
        <v>176</v>
      </c>
      <c r="C106" s="20">
        <v>214235083.99000001</v>
      </c>
      <c r="D106" s="20">
        <v>67982004.409999996</v>
      </c>
      <c r="E106" s="13">
        <f t="shared" si="1"/>
        <v>146253079.58000001</v>
      </c>
      <c r="H106" s="39"/>
      <c r="I106" s="41"/>
    </row>
    <row r="107" spans="1:9" ht="42" customHeight="1" x14ac:dyDescent="0.2">
      <c r="A107" s="27" t="s">
        <v>238</v>
      </c>
      <c r="B107" s="17" t="s">
        <v>177</v>
      </c>
      <c r="C107" s="20">
        <v>366624286.77999997</v>
      </c>
      <c r="D107" s="20">
        <v>384894585.94</v>
      </c>
      <c r="E107" s="13">
        <f t="shared" si="1"/>
        <v>-18270299.160000026</v>
      </c>
      <c r="H107" s="39" t="e">
        <f>D107/#REF!*100</f>
        <v>#REF!</v>
      </c>
      <c r="I107" s="41" t="s">
        <v>239</v>
      </c>
    </row>
    <row r="108" spans="1:9" ht="38.450000000000003" hidden="1" customHeight="1" x14ac:dyDescent="0.2">
      <c r="A108" s="10" t="s">
        <v>178</v>
      </c>
      <c r="B108" s="18" t="s">
        <v>179</v>
      </c>
      <c r="C108" s="13">
        <f>C109</f>
        <v>4500000</v>
      </c>
      <c r="D108" s="13">
        <f>D109</f>
        <v>4500000</v>
      </c>
      <c r="E108" s="13">
        <f t="shared" si="1"/>
        <v>0</v>
      </c>
      <c r="H108" s="39" t="e">
        <f>D108/#REF!*100</f>
        <v>#REF!</v>
      </c>
      <c r="I108" s="41"/>
    </row>
    <row r="109" spans="1:9" ht="49.9" hidden="1" customHeight="1" x14ac:dyDescent="0.2">
      <c r="A109" s="10" t="s">
        <v>180</v>
      </c>
      <c r="B109" s="18" t="s">
        <v>181</v>
      </c>
      <c r="C109" s="13">
        <v>4500000</v>
      </c>
      <c r="D109" s="13">
        <v>4500000</v>
      </c>
      <c r="E109" s="13">
        <f t="shared" si="1"/>
        <v>0</v>
      </c>
      <c r="H109" s="39" t="e">
        <f>D109/#REF!*100</f>
        <v>#REF!</v>
      </c>
      <c r="I109" s="41"/>
    </row>
    <row r="110" spans="1:9" ht="29.45" hidden="1" customHeight="1" x14ac:dyDescent="0.2">
      <c r="A110" s="10" t="s">
        <v>182</v>
      </c>
      <c r="B110" s="18" t="s">
        <v>183</v>
      </c>
      <c r="C110" s="13">
        <v>442472</v>
      </c>
      <c r="D110" s="13">
        <v>442472</v>
      </c>
      <c r="E110" s="13">
        <f t="shared" si="1"/>
        <v>0</v>
      </c>
      <c r="H110" s="39" t="e">
        <f>D110/#REF!*100</f>
        <v>#REF!</v>
      </c>
      <c r="I110" s="41"/>
    </row>
    <row r="111" spans="1:9" ht="37.15" hidden="1" customHeight="1" x14ac:dyDescent="0.2">
      <c r="A111" s="10" t="s">
        <v>184</v>
      </c>
      <c r="B111" s="18" t="s">
        <v>185</v>
      </c>
      <c r="C111" s="13">
        <v>1709</v>
      </c>
      <c r="D111" s="13">
        <v>1709</v>
      </c>
      <c r="E111" s="13">
        <f t="shared" si="1"/>
        <v>0</v>
      </c>
      <c r="H111" s="39" t="e">
        <f>D111/#REF!*100</f>
        <v>#REF!</v>
      </c>
      <c r="I111" s="41"/>
    </row>
    <row r="112" spans="1:9" ht="75" hidden="1" customHeight="1" x14ac:dyDescent="0.2">
      <c r="A112" s="10" t="s">
        <v>186</v>
      </c>
      <c r="B112" s="18" t="s">
        <v>187</v>
      </c>
      <c r="C112" s="13">
        <v>153000</v>
      </c>
      <c r="D112" s="13">
        <v>153000</v>
      </c>
      <c r="E112" s="13">
        <f t="shared" si="1"/>
        <v>0</v>
      </c>
      <c r="H112" s="39" t="e">
        <f>D112/#REF!*100</f>
        <v>#REF!</v>
      </c>
      <c r="I112" s="41"/>
    </row>
    <row r="113" spans="1:9" ht="2.4500000000000002" hidden="1" customHeight="1" x14ac:dyDescent="0.2">
      <c r="A113" s="10" t="s">
        <v>188</v>
      </c>
      <c r="B113" s="18" t="s">
        <v>189</v>
      </c>
      <c r="C113" s="13">
        <v>219</v>
      </c>
      <c r="D113" s="13">
        <v>219</v>
      </c>
      <c r="E113" s="13">
        <f t="shared" si="1"/>
        <v>0</v>
      </c>
      <c r="H113" s="39" t="e">
        <f>D113/#REF!*100</f>
        <v>#REF!</v>
      </c>
      <c r="I113" s="41"/>
    </row>
    <row r="114" spans="1:9" ht="46.15" hidden="1" customHeight="1" x14ac:dyDescent="0.2">
      <c r="A114" s="10" t="s">
        <v>190</v>
      </c>
      <c r="B114" s="18" t="s">
        <v>191</v>
      </c>
      <c r="C114" s="13">
        <v>685105</v>
      </c>
      <c r="D114" s="13">
        <v>685105</v>
      </c>
      <c r="E114" s="13">
        <f t="shared" si="1"/>
        <v>0</v>
      </c>
      <c r="H114" s="39" t="e">
        <f>D114/#REF!*100</f>
        <v>#REF!</v>
      </c>
      <c r="I114" s="41"/>
    </row>
    <row r="115" spans="1:9" ht="48.6" hidden="1" customHeight="1" x14ac:dyDescent="0.2">
      <c r="A115" s="10" t="s">
        <v>192</v>
      </c>
      <c r="B115" s="30" t="s">
        <v>193</v>
      </c>
      <c r="C115" s="13"/>
      <c r="D115" s="13"/>
      <c r="E115" s="13">
        <f t="shared" si="1"/>
        <v>0</v>
      </c>
      <c r="H115" s="39" t="e">
        <f>D115/#REF!*100</f>
        <v>#REF!</v>
      </c>
      <c r="I115" s="41"/>
    </row>
    <row r="116" spans="1:9" ht="52.15" hidden="1" customHeight="1" x14ac:dyDescent="0.2">
      <c r="A116" s="10" t="s">
        <v>194</v>
      </c>
      <c r="B116" s="18" t="s">
        <v>195</v>
      </c>
      <c r="C116" s="13" t="e">
        <f>#REF!</f>
        <v>#REF!</v>
      </c>
      <c r="D116" s="13" t="e">
        <f>#REF!</f>
        <v>#REF!</v>
      </c>
      <c r="E116" s="13" t="e">
        <f t="shared" si="1"/>
        <v>#REF!</v>
      </c>
      <c r="H116" s="39" t="e">
        <f>D116/#REF!*100</f>
        <v>#REF!</v>
      </c>
      <c r="I116" s="41"/>
    </row>
    <row r="117" spans="1:9" ht="52.15" customHeight="1" x14ac:dyDescent="0.2">
      <c r="A117" s="27" t="s">
        <v>240</v>
      </c>
      <c r="B117" s="17" t="s">
        <v>196</v>
      </c>
      <c r="C117" s="29">
        <v>4973000</v>
      </c>
      <c r="D117" s="29">
        <v>0</v>
      </c>
      <c r="E117" s="13">
        <f t="shared" si="1"/>
        <v>4973000</v>
      </c>
      <c r="H117" s="39"/>
      <c r="I117" s="41"/>
    </row>
    <row r="118" spans="1:9" ht="39" customHeight="1" x14ac:dyDescent="0.2">
      <c r="A118" s="10" t="s">
        <v>241</v>
      </c>
      <c r="B118" s="17" t="s">
        <v>197</v>
      </c>
      <c r="C118" s="23">
        <v>233379.07</v>
      </c>
      <c r="D118" s="23">
        <v>665452.02</v>
      </c>
      <c r="E118" s="13">
        <f t="shared" si="1"/>
        <v>-432072.95</v>
      </c>
      <c r="H118" s="39" t="e">
        <f>D118/#REF!*100</f>
        <v>#REF!</v>
      </c>
      <c r="I118" s="41" t="s">
        <v>242</v>
      </c>
    </row>
    <row r="119" spans="1:9" ht="134.25" customHeight="1" x14ac:dyDescent="0.2">
      <c r="A119" s="10" t="s">
        <v>253</v>
      </c>
      <c r="B119" s="17" t="s">
        <v>254</v>
      </c>
      <c r="C119" s="23">
        <v>-344642.04</v>
      </c>
      <c r="D119" s="23">
        <v>0</v>
      </c>
      <c r="E119" s="13">
        <f t="shared" si="1"/>
        <v>-344642.04</v>
      </c>
      <c r="H119" s="39" t="e">
        <f>D119/#REF!*100</f>
        <v>#REF!</v>
      </c>
      <c r="I119" s="41"/>
    </row>
    <row r="120" spans="1:9" ht="55.9" customHeight="1" x14ac:dyDescent="0.2">
      <c r="A120" s="10" t="s">
        <v>243</v>
      </c>
      <c r="B120" s="18" t="s">
        <v>198</v>
      </c>
      <c r="C120" s="13">
        <v>6073087.0499999998</v>
      </c>
      <c r="D120" s="13"/>
      <c r="E120" s="13">
        <f t="shared" si="1"/>
        <v>6073087.0499999998</v>
      </c>
      <c r="H120" s="39" t="e">
        <f>D120/#REF!*100</f>
        <v>#REF!</v>
      </c>
      <c r="I120" s="41"/>
    </row>
    <row r="121" spans="1:9" ht="84" customHeight="1" x14ac:dyDescent="0.2">
      <c r="A121" s="10" t="s">
        <v>199</v>
      </c>
      <c r="B121" s="17" t="s">
        <v>200</v>
      </c>
      <c r="C121" s="23">
        <v>-6599547.0899999999</v>
      </c>
      <c r="D121" s="23">
        <v>-4618621.8899999997</v>
      </c>
      <c r="E121" s="13">
        <f t="shared" si="1"/>
        <v>-1980925.2000000002</v>
      </c>
      <c r="H121" s="39" t="e">
        <f>D121/#REF!*100</f>
        <v>#REF!</v>
      </c>
      <c r="I121" s="41"/>
    </row>
    <row r="122" spans="1:9" ht="64.900000000000006" hidden="1" customHeight="1" x14ac:dyDescent="0.2">
      <c r="A122" s="31" t="s">
        <v>201</v>
      </c>
      <c r="B122" s="18" t="s">
        <v>202</v>
      </c>
      <c r="C122" s="18"/>
      <c r="D122" s="13">
        <v>-9089</v>
      </c>
      <c r="E122" s="13" t="e">
        <f>#REF!-D122</f>
        <v>#REF!</v>
      </c>
      <c r="H122" s="58" t="e">
        <f>D122/#REF!*100</f>
        <v>#REF!</v>
      </c>
    </row>
    <row r="123" spans="1:9" ht="18.75" hidden="1" x14ac:dyDescent="0.2">
      <c r="D123" s="8"/>
      <c r="E123" s="13" t="e">
        <f>#REF!-D123</f>
        <v>#REF!</v>
      </c>
      <c r="H123" s="58"/>
    </row>
    <row r="124" spans="1:9" ht="18.75" hidden="1" x14ac:dyDescent="0.2">
      <c r="D124" s="8"/>
      <c r="E124" s="13" t="e">
        <f>#REF!-D124</f>
        <v>#REF!</v>
      </c>
      <c r="H124" s="58"/>
    </row>
  </sheetData>
  <mergeCells count="3">
    <mergeCell ref="A3:E3"/>
    <mergeCell ref="A4:E4"/>
    <mergeCell ref="A5:E5"/>
  </mergeCells>
  <pageMargins left="0.62992125984251968" right="0.35433070866141736" top="0.51181102362204722" bottom="0.74803149606299213" header="0.62992125984251968" footer="0.51181102362204722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пол.2022-1пол.2023</vt:lpstr>
      <vt:lpstr>'1 пол.2022-1пол.2023'!Область_печати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Забелина</dc:creator>
  <cp:keywords/>
  <dc:description/>
  <cp:lastModifiedBy>Чикина Татьяна Витальевна</cp:lastModifiedBy>
  <cp:revision>0</cp:revision>
  <cp:lastPrinted>2023-07-18T14:45:52Z</cp:lastPrinted>
  <dcterms:created xsi:type="dcterms:W3CDTF">2019-04-23T13:03:40Z</dcterms:created>
  <dcterms:modified xsi:type="dcterms:W3CDTF">2023-07-18T14:45:53Z</dcterms:modified>
</cp:coreProperties>
</file>